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72.18.173.5\Agendamento de Consultas\Agendamento de Consultas Compartilhado\Documentação Obrigatória\Relatório de Atividades Ambulatorial\SITE\"/>
    </mc:Choice>
  </mc:AlternateContent>
  <xr:revisionPtr revIDLastSave="0" documentId="13_ncr:1_{549D226D-2D0A-467C-B959-691F609A8D9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2" r:id="rId1"/>
    <sheet name="Planilha3" sheetId="5" r:id="rId2"/>
  </sheets>
  <definedNames>
    <definedName name="_xlnm.Print_Area" localSheetId="0">'2026'!$A$1:$AD$182</definedName>
    <definedName name="_xlnm.Print_Titles" localSheetId="0">'2026'!$1:$3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8" i="2" l="1"/>
  <c r="AD69" i="2"/>
  <c r="AC69" i="2"/>
  <c r="E53" i="2"/>
  <c r="E54" i="2"/>
  <c r="AD53" i="2"/>
  <c r="AC53" i="2"/>
  <c r="AA54" i="2"/>
  <c r="AA53" i="2"/>
  <c r="AA52" i="2"/>
  <c r="AA51" i="2"/>
  <c r="AA50" i="2"/>
  <c r="AA49" i="2"/>
  <c r="AA48" i="2"/>
  <c r="AA47" i="2"/>
  <c r="AA46" i="2"/>
  <c r="AD46" i="2" s="1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3" i="2"/>
  <c r="AA18" i="2"/>
  <c r="AA13" i="2"/>
  <c r="Z13" i="2"/>
  <c r="Z9" i="2"/>
  <c r="Z8" i="2"/>
  <c r="B13" i="2"/>
  <c r="AC46" i="2"/>
  <c r="Z46" i="2"/>
  <c r="Z47" i="2"/>
  <c r="C13" i="2"/>
  <c r="C109" i="2"/>
  <c r="D109" i="2"/>
  <c r="E109" i="2"/>
  <c r="F109" i="2"/>
  <c r="G109" i="2"/>
  <c r="H109" i="2"/>
  <c r="I109" i="2"/>
  <c r="J109" i="2"/>
  <c r="K109" i="2"/>
  <c r="B109" i="2"/>
  <c r="K117" i="2"/>
  <c r="K116" i="2"/>
  <c r="K115" i="2"/>
  <c r="K114" i="2"/>
  <c r="K111" i="2"/>
  <c r="K108" i="2"/>
  <c r="K105" i="2"/>
  <c r="K104" i="2"/>
  <c r="K101" i="2"/>
  <c r="K100" i="2"/>
  <c r="K97" i="2"/>
  <c r="K96" i="2"/>
  <c r="K95" i="2"/>
  <c r="K98" i="2" s="1"/>
  <c r="K91" i="2"/>
  <c r="K92" i="2"/>
  <c r="K90" i="2"/>
  <c r="J118" i="2"/>
  <c r="I118" i="2"/>
  <c r="H118" i="2"/>
  <c r="G118" i="2"/>
  <c r="F118" i="2"/>
  <c r="E118" i="2"/>
  <c r="D118" i="2"/>
  <c r="C118" i="2"/>
  <c r="L117" i="2"/>
  <c r="L116" i="2"/>
  <c r="L115" i="2"/>
  <c r="L114" i="2"/>
  <c r="L118" i="2" s="1"/>
  <c r="K118" i="2"/>
  <c r="J112" i="2"/>
  <c r="I112" i="2"/>
  <c r="H112" i="2"/>
  <c r="G112" i="2"/>
  <c r="F112" i="2"/>
  <c r="E112" i="2"/>
  <c r="D112" i="2"/>
  <c r="C112" i="2"/>
  <c r="B112" i="2"/>
  <c r="L111" i="2"/>
  <c r="L112" i="2" s="1"/>
  <c r="K112" i="2"/>
  <c r="L108" i="2"/>
  <c r="L109" i="2" s="1"/>
  <c r="J106" i="2"/>
  <c r="I106" i="2"/>
  <c r="H106" i="2"/>
  <c r="G106" i="2"/>
  <c r="F106" i="2"/>
  <c r="E106" i="2"/>
  <c r="D106" i="2"/>
  <c r="C106" i="2"/>
  <c r="B106" i="2"/>
  <c r="L105" i="2"/>
  <c r="L104" i="2"/>
  <c r="L106" i="2" s="1"/>
  <c r="K106" i="2"/>
  <c r="J102" i="2"/>
  <c r="I102" i="2"/>
  <c r="H102" i="2"/>
  <c r="G102" i="2"/>
  <c r="F102" i="2"/>
  <c r="E102" i="2"/>
  <c r="D102" i="2"/>
  <c r="C102" i="2"/>
  <c r="B102" i="2"/>
  <c r="L101" i="2"/>
  <c r="L102" i="2" s="1"/>
  <c r="K102" i="2"/>
  <c r="L100" i="2"/>
  <c r="J98" i="2"/>
  <c r="I98" i="2"/>
  <c r="H98" i="2"/>
  <c r="G98" i="2"/>
  <c r="F98" i="2"/>
  <c r="E98" i="2"/>
  <c r="D98" i="2"/>
  <c r="C98" i="2"/>
  <c r="B98" i="2"/>
  <c r="L97" i="2"/>
  <c r="L96" i="2"/>
  <c r="L95" i="2"/>
  <c r="L98" i="2" s="1"/>
  <c r="J93" i="2"/>
  <c r="I93" i="2"/>
  <c r="H93" i="2"/>
  <c r="G93" i="2"/>
  <c r="F93" i="2"/>
  <c r="E93" i="2"/>
  <c r="D93" i="2"/>
  <c r="C93" i="2"/>
  <c r="B93" i="2"/>
  <c r="L92" i="2"/>
  <c r="L91" i="2"/>
  <c r="L90" i="2"/>
  <c r="L93" i="2" s="1"/>
  <c r="K93" i="2"/>
  <c r="E6" i="5" l="1"/>
  <c r="D6" i="5"/>
  <c r="C6" i="5"/>
  <c r="B6" i="5"/>
  <c r="S19" i="2" l="1"/>
  <c r="M13" i="2"/>
  <c r="D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C54" i="2"/>
  <c r="B54" i="2"/>
  <c r="AA83" i="2" l="1"/>
  <c r="AD83" i="2" s="1"/>
  <c r="Z83" i="2"/>
  <c r="AC83" i="2" s="1"/>
  <c r="AA82" i="2"/>
  <c r="AD82" i="2" s="1"/>
  <c r="Z82" i="2"/>
  <c r="AC82" i="2" s="1"/>
  <c r="AA81" i="2"/>
  <c r="AD81" i="2" s="1"/>
  <c r="Z81" i="2"/>
  <c r="AC81" i="2" s="1"/>
  <c r="AA80" i="2"/>
  <c r="AD80" i="2" s="1"/>
  <c r="Z80" i="2"/>
  <c r="AC80" i="2" s="1"/>
  <c r="AA79" i="2"/>
  <c r="AD79" i="2" s="1"/>
  <c r="Z79" i="2"/>
  <c r="AC79" i="2" s="1"/>
  <c r="AA78" i="2"/>
  <c r="AD78" i="2" s="1"/>
  <c r="Z78" i="2"/>
  <c r="AC78" i="2" s="1"/>
  <c r="Z77" i="2"/>
  <c r="AC77" i="2" s="1"/>
  <c r="AA76" i="2"/>
  <c r="AD76" i="2" s="1"/>
  <c r="Z76" i="2"/>
  <c r="AC76" i="2" s="1"/>
  <c r="Z75" i="2"/>
  <c r="AC75" i="2" s="1"/>
  <c r="AA74" i="2"/>
  <c r="AD74" i="2" s="1"/>
  <c r="Z74" i="2"/>
  <c r="AC74" i="2" s="1"/>
  <c r="AA73" i="2"/>
  <c r="AD73" i="2" s="1"/>
  <c r="Z73" i="2"/>
  <c r="AC73" i="2" s="1"/>
  <c r="AA72" i="2"/>
  <c r="AD72" i="2" s="1"/>
  <c r="Z72" i="2"/>
  <c r="AC72" i="2" s="1"/>
  <c r="AA71" i="2"/>
  <c r="AD71" i="2" s="1"/>
  <c r="Z71" i="2"/>
  <c r="AC71" i="2" s="1"/>
  <c r="AA70" i="2"/>
  <c r="AD70" i="2" s="1"/>
  <c r="Z70" i="2"/>
  <c r="AC70" i="2" s="1"/>
  <c r="Z69" i="2"/>
  <c r="AA68" i="2"/>
  <c r="AD68" i="2" s="1"/>
  <c r="Z68" i="2"/>
  <c r="AC68" i="2" s="1"/>
  <c r="Z67" i="2"/>
  <c r="AC67" i="2" s="1"/>
  <c r="AA66" i="2"/>
  <c r="AD66" i="2" s="1"/>
  <c r="Z66" i="2"/>
  <c r="AC66" i="2" s="1"/>
  <c r="Z65" i="2"/>
  <c r="AC65" i="2" s="1"/>
  <c r="AA62" i="2"/>
  <c r="AD62" i="2" s="1"/>
  <c r="Z62" i="2"/>
  <c r="AC62" i="2" s="1"/>
  <c r="AA61" i="2"/>
  <c r="Z61" i="2"/>
  <c r="AD52" i="2"/>
  <c r="Z52" i="2"/>
  <c r="AC52" i="2" s="1"/>
  <c r="AD51" i="2"/>
  <c r="Z51" i="2"/>
  <c r="AC51" i="2" s="1"/>
  <c r="Z50" i="2"/>
  <c r="AC50" i="2" s="1"/>
  <c r="Z49" i="2"/>
  <c r="AC49" i="2" s="1"/>
  <c r="AD48" i="2"/>
  <c r="Z48" i="2"/>
  <c r="AC48" i="2" s="1"/>
  <c r="AD47" i="2"/>
  <c r="AC47" i="2"/>
  <c r="AD45" i="2"/>
  <c r="Z45" i="2"/>
  <c r="AC45" i="2" s="1"/>
  <c r="AD44" i="2"/>
  <c r="Z44" i="2"/>
  <c r="AC44" i="2" s="1"/>
  <c r="AD43" i="2"/>
  <c r="Z43" i="2"/>
  <c r="AC43" i="2" s="1"/>
  <c r="AD42" i="2"/>
  <c r="Z42" i="2"/>
  <c r="AC42" i="2" s="1"/>
  <c r="AD41" i="2"/>
  <c r="Z41" i="2"/>
  <c r="AC41" i="2" s="1"/>
  <c r="AD40" i="2"/>
  <c r="Z40" i="2"/>
  <c r="AC40" i="2" s="1"/>
  <c r="AD39" i="2"/>
  <c r="Z39" i="2"/>
  <c r="AC39" i="2" s="1"/>
  <c r="AD38" i="2"/>
  <c r="Z38" i="2"/>
  <c r="AC38" i="2" s="1"/>
  <c r="AD37" i="2"/>
  <c r="Z37" i="2"/>
  <c r="AC37" i="2" s="1"/>
  <c r="AD36" i="2"/>
  <c r="Z36" i="2"/>
  <c r="AC36" i="2" s="1"/>
  <c r="AD35" i="2"/>
  <c r="Z35" i="2"/>
  <c r="AC35" i="2" s="1"/>
  <c r="AD34" i="2"/>
  <c r="Z34" i="2"/>
  <c r="AC34" i="2" s="1"/>
  <c r="AD33" i="2"/>
  <c r="Z33" i="2"/>
  <c r="AC33" i="2" s="1"/>
  <c r="AD32" i="2"/>
  <c r="Z32" i="2"/>
  <c r="AC32" i="2" s="1"/>
  <c r="AD31" i="2"/>
  <c r="Z31" i="2"/>
  <c r="AC31" i="2" s="1"/>
  <c r="AD30" i="2"/>
  <c r="Z30" i="2"/>
  <c r="AC30" i="2" s="1"/>
  <c r="AD29" i="2"/>
  <c r="Z29" i="2"/>
  <c r="AC29" i="2" s="1"/>
  <c r="Z28" i="2"/>
  <c r="Z23" i="2"/>
  <c r="Z18" i="2"/>
  <c r="D13" i="2"/>
  <c r="E13" i="2"/>
  <c r="F13" i="2"/>
  <c r="G13" i="2"/>
  <c r="H13" i="2"/>
  <c r="I13" i="2"/>
  <c r="J13" i="2"/>
  <c r="K13" i="2"/>
  <c r="L13" i="2"/>
  <c r="N13" i="2"/>
  <c r="O13" i="2"/>
  <c r="P13" i="2"/>
  <c r="Q13" i="2"/>
  <c r="R13" i="2"/>
  <c r="S13" i="2"/>
  <c r="T13" i="2"/>
  <c r="U13" i="2"/>
  <c r="V13" i="2"/>
  <c r="W13" i="2"/>
  <c r="X13" i="2"/>
  <c r="Y13" i="2"/>
  <c r="AA12" i="2"/>
  <c r="Z12" i="2"/>
  <c r="AA11" i="2"/>
  <c r="Z11" i="2"/>
  <c r="AA9" i="2"/>
  <c r="AA8" i="2"/>
  <c r="AD50" i="2"/>
  <c r="AD49" i="2"/>
  <c r="AA75" i="2"/>
  <c r="AD75" i="2" s="1"/>
  <c r="AD61" i="2" l="1"/>
  <c r="AC61" i="2"/>
  <c r="AC84" i="2" s="1"/>
  <c r="AC28" i="2"/>
  <c r="Z54" i="2"/>
  <c r="AD28" i="2"/>
  <c r="AA67" i="2"/>
  <c r="AD67" i="2" s="1"/>
  <c r="AA77" i="2"/>
  <c r="AD77" i="2" s="1"/>
  <c r="AA65" i="2"/>
  <c r="AD65" i="2" s="1"/>
  <c r="AA69" i="2"/>
  <c r="S84" i="2"/>
  <c r="P63" i="2"/>
  <c r="P85" i="2" s="1"/>
  <c r="Y84" i="2"/>
  <c r="X84" i="2"/>
  <c r="W84" i="2"/>
  <c r="V84" i="2"/>
  <c r="U84" i="2"/>
  <c r="T84" i="2"/>
  <c r="R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Y63" i="2"/>
  <c r="Y85" i="2" s="1"/>
  <c r="X63" i="2"/>
  <c r="X85" i="2" s="1"/>
  <c r="W63" i="2"/>
  <c r="W85" i="2" s="1"/>
  <c r="V63" i="2"/>
  <c r="V85" i="2" s="1"/>
  <c r="U63" i="2"/>
  <c r="U85" i="2" s="1"/>
  <c r="T63" i="2"/>
  <c r="T85" i="2" s="1"/>
  <c r="S63" i="2"/>
  <c r="S85" i="2" s="1"/>
  <c r="R63" i="2"/>
  <c r="R85" i="2" s="1"/>
  <c r="Q63" i="2"/>
  <c r="Q85" i="2" s="1"/>
  <c r="O63" i="2"/>
  <c r="O85" i="2" s="1"/>
  <c r="N63" i="2"/>
  <c r="N85" i="2" s="1"/>
  <c r="M63" i="2"/>
  <c r="M85" i="2" s="1"/>
  <c r="L63" i="2"/>
  <c r="L85" i="2" s="1"/>
  <c r="K63" i="2"/>
  <c r="K85" i="2" s="1"/>
  <c r="J63" i="2"/>
  <c r="J85" i="2" s="1"/>
  <c r="I63" i="2"/>
  <c r="I85" i="2" s="1"/>
  <c r="H63" i="2"/>
  <c r="H85" i="2" s="1"/>
  <c r="G63" i="2"/>
  <c r="G85" i="2" s="1"/>
  <c r="F63" i="2"/>
  <c r="F85" i="2" s="1"/>
  <c r="E63" i="2"/>
  <c r="E85" i="2" s="1"/>
  <c r="D63" i="2"/>
  <c r="D85" i="2" s="1"/>
  <c r="C63" i="2"/>
  <c r="C85" i="2" s="1"/>
  <c r="B63" i="2"/>
  <c r="B85" i="2" s="1"/>
  <c r="AD84" i="2" l="1"/>
  <c r="Q84" i="2"/>
  <c r="Z84" i="2"/>
  <c r="Z63" i="2" l="1"/>
  <c r="Z85" i="2" s="1"/>
  <c r="AA84" i="2"/>
  <c r="AA63" i="2"/>
  <c r="AA85" i="2" s="1"/>
  <c r="Y53" i="2" l="1"/>
  <c r="X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D53" i="2"/>
  <c r="C53" i="2"/>
  <c r="B53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H24" i="2"/>
  <c r="G24" i="2"/>
  <c r="F24" i="2"/>
  <c r="E24" i="2"/>
  <c r="D24" i="2"/>
  <c r="C24" i="2"/>
  <c r="B24" i="2"/>
  <c r="Z24" i="2"/>
  <c r="I24" i="2"/>
  <c r="Y19" i="2"/>
  <c r="X19" i="2"/>
  <c r="W19" i="2"/>
  <c r="V19" i="2"/>
  <c r="U19" i="2"/>
  <c r="T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A19" i="2"/>
  <c r="Z19" i="2"/>
  <c r="W53" i="2" l="1"/>
  <c r="AA24" i="2"/>
  <c r="Z53" i="2"/>
</calcChain>
</file>

<file path=xl/sharedStrings.xml><?xml version="1.0" encoding="utf-8"?>
<sst xmlns="http://schemas.openxmlformats.org/spreadsheetml/2006/main" count="485" uniqueCount="118">
  <si>
    <t>Janeiro</t>
  </si>
  <si>
    <t>Fevereiro</t>
  </si>
  <si>
    <t>Março</t>
  </si>
  <si>
    <t>Abril</t>
  </si>
  <si>
    <t>Maio</t>
  </si>
  <si>
    <t>Junho</t>
  </si>
  <si>
    <t>Meta</t>
  </si>
  <si>
    <t>Disp.</t>
  </si>
  <si>
    <t>Realiz.</t>
  </si>
  <si>
    <t>Primeira Consulta</t>
  </si>
  <si>
    <t>CONSULTA NÃO MÉDICA</t>
  </si>
  <si>
    <t>CIRURGIA AMBULATORIAL</t>
  </si>
  <si>
    <t>Cirurgia Menor Ambulatorial (CMA)</t>
  </si>
  <si>
    <t>Julho</t>
  </si>
  <si>
    <t>Agosto</t>
  </si>
  <si>
    <t>Setembro</t>
  </si>
  <si>
    <t>Outubro</t>
  </si>
  <si>
    <t>Novembro</t>
  </si>
  <si>
    <t>Dezembro</t>
  </si>
  <si>
    <t>TOTAL</t>
  </si>
  <si>
    <t>ATENDIMENTO AMBULATORIAL</t>
  </si>
  <si>
    <t>Interconsulta + Subsequente</t>
  </si>
  <si>
    <t>Consulta Não Médica</t>
  </si>
  <si>
    <t>BIÓPSIA MEDULA ÓSSEA</t>
  </si>
  <si>
    <t>CARIÓTIPO</t>
  </si>
  <si>
    <t>COLONOSCOPIA/RETOSSIGMOIDECTOMIA</t>
  </si>
  <si>
    <t>CRIOTERAPIA</t>
  </si>
  <si>
    <t>ELETROCARDIOGRAMA</t>
  </si>
  <si>
    <t>ECOCARDIOGRAMA</t>
  </si>
  <si>
    <t>ELETROENCEFALOGRAMA</t>
  </si>
  <si>
    <t>ENDOSCOPIA</t>
  </si>
  <si>
    <t>IMUNOTERAPIA</t>
  </si>
  <si>
    <t>PRICK TEST</t>
  </si>
  <si>
    <t>ULTRASSOM COM DOPPLER</t>
  </si>
  <si>
    <t>ULTRASSOM GERAL</t>
  </si>
  <si>
    <t>ULTRASSOM MORFOLOGICO</t>
  </si>
  <si>
    <t>ULTRASSOM OBSTÉTRICO</t>
  </si>
  <si>
    <t>VASECTOMIA</t>
  </si>
  <si>
    <t>PROCEDIMENTOS / SADT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</si>
  <si>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</si>
  <si>
    <t>DISPOSITIVO INTRA-UTERINO (DIU)</t>
  </si>
  <si>
    <t>HOLTER</t>
  </si>
  <si>
    <t>MAMOGRAFIA</t>
  </si>
  <si>
    <t>MAPA</t>
  </si>
  <si>
    <t>COLETA DE MIELOGRAMA</t>
  </si>
  <si>
    <t>ELETRONEUROMIOGRAFIA</t>
  </si>
  <si>
    <t>ULTRASSOM OBSTÉTRICO COM DOPPLER</t>
  </si>
  <si>
    <t>CONSULTA MÉDICA - PRESENCIAL</t>
  </si>
  <si>
    <t>ESPIROMETRIA</t>
  </si>
  <si>
    <t>PATH TEST</t>
  </si>
  <si>
    <t>TELEMEDICINA - TECNOLOGIA DIGITAL</t>
  </si>
  <si>
    <t>Teleconsulta TDIC</t>
  </si>
  <si>
    <t>Metas x Realizado</t>
  </si>
  <si>
    <t>Disp./Realiz.</t>
  </si>
  <si>
    <t>MAPEAMENTO DE RETINA</t>
  </si>
  <si>
    <t>Oftalmologia Geral</t>
  </si>
  <si>
    <t>Oftalmologia Glaucoma</t>
  </si>
  <si>
    <t>BIOMIOSCROPIA DE FUNDO DE OLHO</t>
  </si>
  <si>
    <t>CAMPIMETRIA COMPUTADORIZADA OU MANUAL COM GRÁFICO (CAMPO VISUAL)</t>
  </si>
  <si>
    <t>CERATOMETRIA</t>
  </si>
  <si>
    <t>CURVA DIARIA DE PRESSÃO OCULAR CDPO (MEDIDAS - 6 Tonometria + 2 Paquimetria)</t>
  </si>
  <si>
    <t>FUNDOSCOPIA</t>
  </si>
  <si>
    <t>GONIOSCOPIA</t>
  </si>
  <si>
    <t>MICROSCOPIA ESPECULAR DE CÓRNEA</t>
  </si>
  <si>
    <t>TOMOGRAFIA DE COERÊNCIA ÓPTICA (OCT)</t>
  </si>
  <si>
    <t>PAM - POTENCIAL DE ACUIDADE VISUAL</t>
  </si>
  <si>
    <t>RETINOGRAFIA COLORIDA BINOCULAR</t>
  </si>
  <si>
    <t>TONOMETRIA</t>
  </si>
  <si>
    <t>TOPOGRAFIA COMPUTADORIZADA DE CÓRNEA</t>
  </si>
  <si>
    <t>ULTRASSONOGRAFIA DE GLOBO OCULAR / ÓRBITA</t>
  </si>
  <si>
    <t>VITRIOLISE A YAG LASER</t>
  </si>
  <si>
    <t>SINEQUIOLISE A YAG LASER</t>
  </si>
  <si>
    <t>IRIDOTOMIA A YAG LASER</t>
  </si>
  <si>
    <t>CAPSULOTOMIA A YAG LASER</t>
  </si>
  <si>
    <t>CONSULTAS - LINHA CUIDADO ESPECIALIZADO EM OFTALMOLOGIA</t>
  </si>
  <si>
    <t>SADT - LINHA CUIDADO ESPECIALIZADO EM OFTALMOLOGIA</t>
  </si>
  <si>
    <t>LINHA CUIDADO ESPECIALIZADO EM OFTALMOLOGIA</t>
  </si>
  <si>
    <t>PAQUIMETRIA ULTRASSÔNICA</t>
  </si>
  <si>
    <t>Teleconsultoria TDIC¹</t>
  </si>
  <si>
    <t>¹Cada Teleconsultoria realizada individualmente tem um valor de 0,50 ponto. Os valores apresentados na coluna "Realizado" já representam a pontuação final, ou seja, o número de Teleconsultorias efetivamente realizadas dividido por dois (ou multiplicado por 0,5).</t>
  </si>
  <si>
    <t>As metas do SADT podem ser atingidas de forma flexível, somando os pontos de diferentes exames e procedimentos, conforme as pontuações previamente definidas no contrato de gestão. Isso permite adaptar o atendimento à demanda. O total mensal é de 22.000 pontos.</t>
  </si>
  <si>
    <t>Unit.</t>
  </si>
  <si>
    <t>-</t>
  </si>
  <si>
    <t>PONTUAÇÃO MENSAL</t>
  </si>
  <si>
    <t>Fonte: Fastmedic - Sistema de Gestão em Saúde do Município</t>
  </si>
  <si>
    <t>Acompanhamento Contrato de Gestão SIM - Serviço Integrado de Medicina - 2026</t>
  </si>
  <si>
    <t xml:space="preserve">TESTE ERGOMÉTRICO </t>
  </si>
  <si>
    <t>Abril 2026</t>
  </si>
  <si>
    <t>Maio 2026</t>
  </si>
  <si>
    <t>Junho 2026</t>
  </si>
  <si>
    <t>TOTAL 2026</t>
  </si>
  <si>
    <t>1.0 OCI PRINCIPAL AVALIAÇÃO CARDIOLOGIA - SINDROME CORONARIANA</t>
  </si>
  <si>
    <t>Realizado</t>
  </si>
  <si>
    <t>Faltoso</t>
  </si>
  <si>
    <t>1.0 OCI PRINCIPAL AVALIAÇÃO CARDIOLOGIA - SINDROME CORONARIANA - RETORNO</t>
  </si>
  <si>
    <t>1.1 OCI ELETROCARDIOGRAMA - SINDROME CORONARIANA CRONICA</t>
  </si>
  <si>
    <t>1.2 OCI TESTE ERGOMETRICO - SINDROME CORONARIANA CRONICA</t>
  </si>
  <si>
    <t>2.0 OCI AVALIACAO CARDIOLOGIA</t>
  </si>
  <si>
    <t>2.0 OCI AVALIACAO CARDIOLOGIA – RETORNO</t>
  </si>
  <si>
    <t>2.1 OCI ECG ELETROCARDIOGRAMA (INTERNO)</t>
  </si>
  <si>
    <t>2.2 OCI ECOCARDIOGRAFIA TRANSTORACICA (INTERNO)</t>
  </si>
  <si>
    <t>3.0 OCI PRINCIPAL DE AVALIACAO ORTOPEDIA COM RADIOGRAFIA</t>
  </si>
  <si>
    <t>3.1 OCI RADIOGRAFIA (SANTA CASA JACAREI)</t>
  </si>
  <si>
    <t>4.0 OCI PRINCIPAL DE AVALIACAO GASTRICO</t>
  </si>
  <si>
    <t xml:space="preserve">4.0 OCI PRINCIPAL DE AVALIACAO GASTRICO </t>
  </si>
  <si>
    <t>4.1 OCI ESOFAGOGASTRODUODENOSCOPIA (ENDOSCOPIA DIGESTIVA ALTA)</t>
  </si>
  <si>
    <t>5.0 OCI PRINCIPAL AVALIACAO GINECOLOGIA I - ULTRASSONOGRAFIA TRANSVAGINAL</t>
  </si>
  <si>
    <t>5.1 OCI ULTRASSONOGRAFIA TRANSVAGINAL</t>
  </si>
  <si>
    <t>6.0 OCI PRINCIPAL AVALIACAO GINECOLOGIA II - ULTRASSONOGRAFIA PELVICA</t>
  </si>
  <si>
    <t>6.1 OCI ULTRASSONOGRAFIA PELVICA</t>
  </si>
  <si>
    <t>7.0 OCI PRINCIPAL DE AVALIAÇÃO INICIAL EM OFTALMOLOGIA - A PARTIR DE 9 ANOS</t>
  </si>
  <si>
    <t>7.0 OCI PRINCIPAL DE AVALIAÇÃO INICIAL EM OFTALMOLOGIA - A PARTIR DE 9 ANOS – RETORNO</t>
  </si>
  <si>
    <t>7.1 OCI TONOMETRIA (INTERNO)</t>
  </si>
  <si>
    <t>7.2 OCI BIOMICROSCOPIA DE FUNDO DE OLHO (INTERNO)</t>
  </si>
  <si>
    <t>7.3 OCI MAPEAMENTO DE RETINA</t>
  </si>
  <si>
    <t>PONTUAÇÃO TOTAL 2026</t>
  </si>
  <si>
    <t>Atualizado em : 20/07/2026</t>
  </si>
  <si>
    <t>As metas da Oftalmologia podem ser atingidas de forma flexível, somando os pontos de consultas, exames e procedimentos, conforme pontuações previamente definidas no contrato de gestão. Isso permite adaptar o atendimento à demanda. O total mensal é de 17.093,90 pontos.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</si>
</sst>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22"/>
        <bgColor indexed="31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theme="1"/>
      </right>
      <top/>
      <bottom/>
      <diagonal/>
    </border>
  </borders>
  <cellStyleXfs count="19">
    <xf numFmtId="0" fontId="0" fillId="0" borderId="0"/>
    <xf numFmtId="9" fontId="17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" borderId="1" applyNumberFormat="0" applyAlignment="0" applyProtection="0"/>
    <xf numFmtId="0" fontId="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7" fillId="0" borderId="0"/>
  </cellStyleXfs>
  <cellXfs count="185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9" borderId="3" xfId="0" applyFont="1" applyFill="1" applyBorder="1" applyAlignment="1">
      <alignment vertical="center" wrapText="1"/>
    </xf>
    <xf numFmtId="0" fontId="12" fillId="9" borderId="1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12" fillId="9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3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12" fillId="9" borderId="26" xfId="0" applyFont="1" applyFill="1" applyBorder="1" applyAlignment="1">
      <alignment horizontal="center" vertical="center"/>
    </xf>
    <xf numFmtId="0" fontId="12" fillId="9" borderId="3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0" fontId="16" fillId="0" borderId="0" xfId="1" applyNumberFormat="1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0" fontId="22" fillId="0" borderId="0" xfId="1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0" fillId="0" borderId="45" xfId="0" applyBorder="1" applyAlignment="1">
      <alignment vertical="center" wrapText="1"/>
    </xf>
    <xf numFmtId="0" fontId="0" fillId="0" borderId="47" xfId="0" applyBorder="1" applyAlignment="1">
      <alignment horizontal="center" vertical="center"/>
    </xf>
    <xf numFmtId="0" fontId="0" fillId="0" borderId="55" xfId="0" applyBorder="1" applyAlignment="1">
      <alignment vertical="center" wrapText="1"/>
    </xf>
    <xf numFmtId="0" fontId="14" fillId="0" borderId="56" xfId="0" applyFont="1" applyBorder="1" applyAlignment="1">
      <alignment horizontal="left" vertical="center" wrapText="1"/>
    </xf>
    <xf numFmtId="0" fontId="0" fillId="0" borderId="56" xfId="0" applyBorder="1" applyAlignment="1">
      <alignment vertical="center" wrapText="1"/>
    </xf>
    <xf numFmtId="0" fontId="0" fillId="0" borderId="57" xfId="0" applyBorder="1" applyAlignment="1">
      <alignment horizontal="left" vertical="center" wrapText="1"/>
    </xf>
    <xf numFmtId="0" fontId="14" fillId="0" borderId="58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/>
    </xf>
    <xf numFmtId="0" fontId="12" fillId="10" borderId="59" xfId="0" applyFont="1" applyFill="1" applyBorder="1" applyAlignment="1">
      <alignment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horizontal="left" vertical="center" wrapText="1"/>
    </xf>
    <xf numFmtId="0" fontId="14" fillId="0" borderId="69" xfId="0" applyFont="1" applyBorder="1" applyAlignment="1">
      <alignment horizontal="left" vertical="center" wrapText="1"/>
    </xf>
    <xf numFmtId="0" fontId="0" fillId="0" borderId="70" xfId="0" applyBorder="1" applyAlignment="1">
      <alignment vertical="center" wrapText="1"/>
    </xf>
    <xf numFmtId="0" fontId="12" fillId="9" borderId="71" xfId="0" applyFont="1" applyFill="1" applyBorder="1" applyAlignment="1">
      <alignment vertical="center" wrapText="1"/>
    </xf>
    <xf numFmtId="3" fontId="0" fillId="0" borderId="25" xfId="0" applyNumberFormat="1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3" fontId="15" fillId="0" borderId="65" xfId="0" applyNumberFormat="1" applyFon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3" fontId="14" fillId="0" borderId="64" xfId="0" applyNumberFormat="1" applyFont="1" applyBorder="1" applyAlignment="1">
      <alignment horizontal="center" vertical="center"/>
    </xf>
    <xf numFmtId="3" fontId="12" fillId="9" borderId="26" xfId="0" applyNumberFormat="1" applyFont="1" applyFill="1" applyBorder="1" applyAlignment="1">
      <alignment horizontal="center" vertical="center"/>
    </xf>
    <xf numFmtId="3" fontId="12" fillId="9" borderId="34" xfId="0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3" fontId="12" fillId="9" borderId="41" xfId="0" applyNumberFormat="1" applyFont="1" applyFill="1" applyBorder="1" applyAlignment="1">
      <alignment horizontal="center" vertical="center"/>
    </xf>
    <xf numFmtId="3" fontId="12" fillId="9" borderId="28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46" xfId="0" applyNumberFormat="1" applyBorder="1" applyAlignment="1">
      <alignment horizontal="center" vertical="center"/>
    </xf>
    <xf numFmtId="3" fontId="0" fillId="0" borderId="47" xfId="0" applyNumberFormat="1" applyBorder="1" applyAlignment="1">
      <alignment horizontal="center" vertical="center"/>
    </xf>
    <xf numFmtId="3" fontId="12" fillId="11" borderId="13" xfId="0" applyNumberFormat="1" applyFont="1" applyFill="1" applyBorder="1" applyAlignment="1">
      <alignment horizontal="center" vertical="center"/>
    </xf>
    <xf numFmtId="3" fontId="12" fillId="11" borderId="59" xfId="0" applyNumberFormat="1" applyFont="1" applyFill="1" applyBorder="1" applyAlignment="1">
      <alignment horizontal="center" vertical="center"/>
    </xf>
    <xf numFmtId="3" fontId="14" fillId="0" borderId="49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48" xfId="0" applyNumberFormat="1" applyFont="1" applyBorder="1" applyAlignment="1">
      <alignment horizontal="center" vertical="center"/>
    </xf>
    <xf numFmtId="3" fontId="14" fillId="0" borderId="61" xfId="0" applyNumberFormat="1" applyFont="1" applyBorder="1" applyAlignment="1">
      <alignment horizontal="center" vertical="center"/>
    </xf>
    <xf numFmtId="3" fontId="14" fillId="0" borderId="62" xfId="0" applyNumberFormat="1" applyFont="1" applyBorder="1" applyAlignment="1">
      <alignment horizontal="center" vertical="center"/>
    </xf>
    <xf numFmtId="3" fontId="14" fillId="0" borderId="5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51" xfId="0" applyNumberFormat="1" applyFont="1" applyBorder="1" applyAlignment="1">
      <alignment horizontal="center" vertical="center"/>
    </xf>
    <xf numFmtId="3" fontId="14" fillId="0" borderId="50" xfId="0" applyNumberFormat="1" applyFont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3" fontId="25" fillId="9" borderId="41" xfId="0" applyNumberFormat="1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4" fontId="18" fillId="0" borderId="19" xfId="0" applyNumberFormat="1" applyFont="1" applyBorder="1" applyAlignment="1">
      <alignment horizontal="center" vertical="center"/>
    </xf>
    <xf numFmtId="4" fontId="25" fillId="9" borderId="72" xfId="0" applyNumberFormat="1" applyFont="1" applyFill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4" fontId="25" fillId="9" borderId="28" xfId="0" applyNumberFormat="1" applyFont="1" applyFill="1" applyBorder="1" applyAlignment="1">
      <alignment horizontal="center" vertical="center"/>
    </xf>
    <xf numFmtId="0" fontId="0" fillId="0" borderId="61" xfId="0" applyBorder="1" applyAlignment="1">
      <alignment vertical="center" wrapText="1"/>
    </xf>
    <xf numFmtId="3" fontId="0" fillId="0" borderId="74" xfId="0" applyNumberFormat="1" applyBorder="1" applyAlignment="1">
      <alignment horizontal="center" vertical="center"/>
    </xf>
    <xf numFmtId="3" fontId="12" fillId="9" borderId="22" xfId="0" applyNumberFormat="1" applyFont="1" applyFill="1" applyBorder="1" applyAlignment="1">
      <alignment horizontal="center" vertical="center"/>
    </xf>
    <xf numFmtId="4" fontId="12" fillId="9" borderId="28" xfId="0" applyNumberFormat="1" applyFont="1" applyFill="1" applyBorder="1" applyAlignment="1">
      <alignment horizontal="center" vertical="center"/>
    </xf>
    <xf numFmtId="0" fontId="12" fillId="9" borderId="75" xfId="0" applyFont="1" applyFill="1" applyBorder="1" applyAlignment="1">
      <alignment vertical="center" wrapText="1"/>
    </xf>
    <xf numFmtId="0" fontId="12" fillId="9" borderId="76" xfId="0" applyFont="1" applyFill="1" applyBorder="1" applyAlignment="1">
      <alignment vertical="center" wrapText="1"/>
    </xf>
    <xf numFmtId="3" fontId="12" fillId="9" borderId="20" xfId="0" applyNumberFormat="1" applyFont="1" applyFill="1" applyBorder="1" applyAlignment="1">
      <alignment horizontal="center" vertical="center"/>
    </xf>
    <xf numFmtId="4" fontId="12" fillId="9" borderId="41" xfId="0" applyNumberFormat="1" applyFont="1" applyFill="1" applyBorder="1" applyAlignment="1">
      <alignment horizontal="center" vertical="center"/>
    </xf>
    <xf numFmtId="0" fontId="19" fillId="0" borderId="77" xfId="0" applyFont="1" applyBorder="1" applyAlignment="1">
      <alignment horizontal="left" vertical="center"/>
    </xf>
    <xf numFmtId="9" fontId="17" fillId="0" borderId="0" xfId="1" applyBorder="1" applyAlignment="1">
      <alignment vertical="center"/>
    </xf>
    <xf numFmtId="0" fontId="18" fillId="0" borderId="4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3" fontId="25" fillId="9" borderId="43" xfId="0" applyNumberFormat="1" applyFont="1" applyFill="1" applyBorder="1" applyAlignment="1">
      <alignment horizontal="center" vertical="center"/>
    </xf>
    <xf numFmtId="3" fontId="25" fillId="9" borderId="78" xfId="0" applyNumberFormat="1" applyFont="1" applyFill="1" applyBorder="1" applyAlignment="1">
      <alignment horizontal="center" vertical="center"/>
    </xf>
    <xf numFmtId="3" fontId="25" fillId="9" borderId="44" xfId="0" applyNumberFormat="1" applyFont="1" applyFill="1" applyBorder="1" applyAlignment="1">
      <alignment horizontal="center" vertical="center"/>
    </xf>
    <xf numFmtId="3" fontId="12" fillId="11" borderId="79" xfId="0" applyNumberFormat="1" applyFont="1" applyFill="1" applyBorder="1" applyAlignment="1">
      <alignment horizontal="center" vertical="center"/>
    </xf>
    <xf numFmtId="3" fontId="12" fillId="11" borderId="80" xfId="0" applyNumberFormat="1" applyFont="1" applyFill="1" applyBorder="1" applyAlignment="1">
      <alignment horizontal="center" vertical="center"/>
    </xf>
    <xf numFmtId="0" fontId="14" fillId="0" borderId="56" xfId="0" applyFont="1" applyBorder="1" applyAlignment="1">
      <alignment horizontal="left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horizontal="left" vertical="center"/>
    </xf>
    <xf numFmtId="0" fontId="12" fillId="10" borderId="59" xfId="0" applyFont="1" applyFill="1" applyBorder="1" applyAlignment="1">
      <alignment vertical="center"/>
    </xf>
    <xf numFmtId="0" fontId="14" fillId="0" borderId="58" xfId="0" applyFont="1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61" xfId="0" applyBorder="1" applyAlignment="1">
      <alignment vertical="center"/>
    </xf>
    <xf numFmtId="0" fontId="17" fillId="12" borderId="19" xfId="18" applyFill="1" applyBorder="1" applyAlignment="1">
      <alignment vertical="center" wrapText="1"/>
    </xf>
    <xf numFmtId="0" fontId="20" fillId="0" borderId="0" xfId="18" applyFont="1" applyAlignment="1">
      <alignment vertical="center"/>
    </xf>
    <xf numFmtId="0" fontId="20" fillId="0" borderId="81" xfId="18" applyFont="1" applyBorder="1" applyAlignment="1">
      <alignment vertical="center"/>
    </xf>
    <xf numFmtId="0" fontId="14" fillId="0" borderId="19" xfId="18" applyFont="1" applyBorder="1" applyAlignment="1">
      <alignment horizontal="left" vertical="center" wrapText="1"/>
    </xf>
    <xf numFmtId="0" fontId="14" fillId="0" borderId="19" xfId="18" applyFont="1" applyBorder="1" applyAlignment="1">
      <alignment horizontal="center" vertical="center"/>
    </xf>
    <xf numFmtId="0" fontId="17" fillId="0" borderId="19" xfId="18" applyBorder="1" applyAlignment="1">
      <alignment vertical="center" wrapText="1"/>
    </xf>
    <xf numFmtId="3" fontId="17" fillId="0" borderId="19" xfId="18" applyNumberFormat="1" applyBorder="1" applyAlignment="1">
      <alignment horizontal="center" vertical="center"/>
    </xf>
    <xf numFmtId="0" fontId="12" fillId="10" borderId="19" xfId="18" applyFont="1" applyFill="1" applyBorder="1" applyAlignment="1">
      <alignment vertical="center" wrapText="1"/>
    </xf>
    <xf numFmtId="3" fontId="12" fillId="11" borderId="19" xfId="18" applyNumberFormat="1" applyFont="1" applyFill="1" applyBorder="1" applyAlignment="1">
      <alignment horizontal="center" vertical="center"/>
    </xf>
    <xf numFmtId="0" fontId="20" fillId="13" borderId="0" xfId="18" applyFont="1" applyFill="1" applyAlignment="1">
      <alignment vertical="center"/>
    </xf>
    <xf numFmtId="4" fontId="18" fillId="0" borderId="23" xfId="0" applyNumberFormat="1" applyFont="1" applyBorder="1" applyAlignment="1">
      <alignment horizontal="center" vertical="center"/>
    </xf>
    <xf numFmtId="49" fontId="12" fillId="9" borderId="19" xfId="18" applyNumberFormat="1" applyFont="1" applyFill="1" applyBorder="1" applyAlignment="1">
      <alignment horizontal="center" vertical="center"/>
    </xf>
    <xf numFmtId="0" fontId="12" fillId="9" borderId="19" xfId="18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9" borderId="16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29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31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 vertical="center"/>
    </xf>
    <xf numFmtId="0" fontId="14" fillId="9" borderId="31" xfId="0" applyFont="1" applyFill="1" applyBorder="1" applyAlignment="1">
      <alignment horizontal="center" vertical="center"/>
    </xf>
    <xf numFmtId="0" fontId="14" fillId="9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9" borderId="2" xfId="0" applyFont="1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/>
    </xf>
    <xf numFmtId="0" fontId="25" fillId="9" borderId="43" xfId="0" applyFont="1" applyFill="1" applyBorder="1" applyAlignment="1">
      <alignment horizontal="center" vertical="center"/>
    </xf>
    <xf numFmtId="0" fontId="25" fillId="9" borderId="17" xfId="0" applyFont="1" applyFill="1" applyBorder="1" applyAlignment="1">
      <alignment horizontal="center" vertical="center"/>
    </xf>
    <xf numFmtId="0" fontId="25" fillId="9" borderId="44" xfId="0" applyFont="1" applyFill="1" applyBorder="1" applyAlignment="1">
      <alignment horizontal="center" vertical="center"/>
    </xf>
    <xf numFmtId="0" fontId="21" fillId="0" borderId="73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12" fillId="9" borderId="39" xfId="0" applyFont="1" applyFill="1" applyBorder="1" applyAlignment="1">
      <alignment horizontal="center" vertical="center"/>
    </xf>
    <xf numFmtId="0" fontId="12" fillId="9" borderId="40" xfId="0" applyFont="1" applyFill="1" applyBorder="1" applyAlignment="1">
      <alignment horizontal="center" vertical="center"/>
    </xf>
    <xf numFmtId="0" fontId="12" fillId="9" borderId="53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</cellXfs>
  <cellStyles count="19">
    <cellStyle name="Accent" xfId="14" xr:uid="{00000000-0005-0000-0000-000000000000}"/>
    <cellStyle name="Accent 1" xfId="15" xr:uid="{00000000-0005-0000-0000-000001000000}"/>
    <cellStyle name="Accent 2" xfId="16" xr:uid="{00000000-0005-0000-0000-000002000000}"/>
    <cellStyle name="Accent 3" xfId="17" xr:uid="{00000000-0005-0000-0000-000003000000}"/>
    <cellStyle name="Bom" xfId="9" builtinId="26" customBuiltin="1"/>
    <cellStyle name="Error" xfId="13" xr:uid="{00000000-0005-0000-0000-000005000000}"/>
    <cellStyle name="Footnote" xfId="7" xr:uid="{00000000-0005-0000-0000-000006000000}"/>
    <cellStyle name="Heading" xfId="2" xr:uid="{00000000-0005-0000-0000-000007000000}"/>
    <cellStyle name="Neutro" xfId="10" builtinId="28" customBuiltin="1"/>
    <cellStyle name="Normal" xfId="0" builtinId="0"/>
    <cellStyle name="Normal 2" xfId="18" xr:uid="{3792A1EA-2713-476D-94C7-FB24C70E24DD}"/>
    <cellStyle name="Nota" xfId="6" builtinId="10" customBuiltin="1"/>
    <cellStyle name="Porcentagem" xfId="1" builtinId="5"/>
    <cellStyle name="Ruim" xfId="11" builtinId="27" customBuiltin="1"/>
    <cellStyle name="Status" xfId="8" xr:uid="{00000000-0005-0000-0000-00000D000000}"/>
    <cellStyle name="Text" xfId="5" xr:uid="{00000000-0005-0000-0000-00000E000000}"/>
    <cellStyle name="Título 1" xfId="3" builtinId="16" customBuiltin="1"/>
    <cellStyle name="Título 2" xfId="4" builtinId="17" customBuiltin="1"/>
    <cellStyle name="Warning" xfId="12" xr:uid="{00000000-0005-0000-0000-000011000000}"/>
  </cellStyles>
  <dxfs count="4">
    <dxf>
      <font>
        <b/>
        <i val="0"/>
        <condense val="0"/>
        <extend val="0"/>
        <sz val="11"/>
        <color indexed="30"/>
      </font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30"/>
      </font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465667</xdr:colOff>
      <xdr:row>0</xdr:row>
      <xdr:rowOff>179916</xdr:rowOff>
    </xdr:from>
    <xdr:to>
      <xdr:col>0</xdr:col>
      <xdr:colOff>1127402</xdr:colOff>
      <xdr:row>3</xdr:row>
      <xdr:rowOff>179916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2042CB-3DAE-4185-99C3-BFD5F748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179916"/>
          <a:ext cx="661735" cy="685800"/>
        </a:xfrm>
        <a:prstGeom prst="rect">
          <a:avLst/>
        </a:prstGeom>
      </xdr:spPr>
    </xdr:pic>
    <xdr:clientData/>
  </xdr:twoCellAnchor>
  <xdr:twoCellAnchor editAs="oneCell">
    <xdr:from>
      <xdr:col>28</xdr:col>
      <xdr:colOff>515470</xdr:colOff>
      <xdr:row>0</xdr:row>
      <xdr:rowOff>179294</xdr:rowOff>
    </xdr:from>
    <xdr:to>
      <xdr:col>29</xdr:col>
      <xdr:colOff>470358</xdr:colOff>
      <xdr:row>3</xdr:row>
      <xdr:rowOff>186394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10FCFC7-9D7E-45C3-AE97-51944F4B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0794" y="179294"/>
          <a:ext cx="728095" cy="67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D9ED-C268-4D80-AE8C-8E794E865473}">
  <dimension ref="A1:AF180"/>
  <sheetViews>
    <sheetView showGridLines="0" tabSelected="1" view="pageBreakPreview" topLeftCell="B1" zoomScale="90" zoomScaleNormal="90" zoomScaleSheetLayoutView="90" workbookViewId="0">
      <selection activeCell="AA4" sqref="AA4"/>
    </sheetView>
  </sheetViews>
  <sheetFormatPr defaultColWidth="9" defaultRowHeight="15" x14ac:dyDescent="0.25"/>
  <cols>
    <col min="1" max="1" width="74.5703125" style="3" customWidth="1"/>
    <col min="2" max="3" width="10.7109375" style="2" bestFit="1" customWidth="1"/>
    <col min="4" max="4" width="11.5703125" style="4" customWidth="1"/>
    <col min="5" max="5" width="9.85546875" style="4" bestFit="1" customWidth="1"/>
    <col min="6" max="6" width="9.85546875" style="5" bestFit="1" customWidth="1"/>
    <col min="7" max="7" width="9.85546875" style="2" bestFit="1" customWidth="1"/>
    <col min="8" max="9" width="9.85546875" style="4" bestFit="1" customWidth="1"/>
    <col min="10" max="10" width="9.85546875" style="5" bestFit="1" customWidth="1"/>
    <col min="11" max="11" width="9.85546875" style="2" bestFit="1" customWidth="1"/>
    <col min="12" max="13" width="9.85546875" style="4" bestFit="1" customWidth="1"/>
    <col min="14" max="14" width="9.85546875" style="5" bestFit="1" customWidth="1"/>
    <col min="15" max="15" width="11.85546875" style="2" customWidth="1"/>
    <col min="16" max="16" width="9.85546875" style="4" customWidth="1"/>
    <col min="17" max="17" width="12" style="4" customWidth="1"/>
    <col min="18" max="18" width="9.85546875" style="5" customWidth="1"/>
    <col min="19" max="19" width="12" style="2" customWidth="1"/>
    <col min="20" max="21" width="9.85546875" style="4" customWidth="1"/>
    <col min="22" max="22" width="9.85546875" style="5" customWidth="1"/>
    <col min="23" max="23" width="9.28515625" style="2" customWidth="1"/>
    <col min="24" max="24" width="9.85546875" style="4" customWidth="1"/>
    <col min="25" max="25" width="9.28515625" style="4" customWidth="1"/>
    <col min="26" max="26" width="11" style="5" bestFit="1" customWidth="1"/>
    <col min="27" max="27" width="12.140625" style="2" bestFit="1" customWidth="1"/>
    <col min="28" max="28" width="9.28515625" style="2" customWidth="1"/>
    <col min="29" max="30" width="11.5703125" style="2" bestFit="1" customWidth="1"/>
    <col min="31" max="35" width="9.28515625" style="2" customWidth="1"/>
    <col min="36" max="16384" width="9" style="2"/>
  </cols>
  <sheetData>
    <row r="1" spans="1:27" ht="18" customHeight="1" x14ac:dyDescent="0.25">
      <c r="A1" s="161" t="s">
        <v>85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</row>
    <row r="2" spans="1:27" ht="18" customHeight="1" x14ac:dyDescent="0.25">
      <c r="A2" s="161" t="s">
        <v>52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1:27" ht="18" customHeight="1" x14ac:dyDescent="0.25"/>
    <row r="4" spans="1:27" ht="18" customHeight="1" x14ac:dyDescent="0.25"/>
    <row r="5" spans="1:27" ht="18" customHeight="1" thickBot="1" x14ac:dyDescent="0.3">
      <c r="A5" s="4" t="s">
        <v>20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thickBot="1" x14ac:dyDescent="0.3">
      <c r="B6" s="162" t="s">
        <v>0</v>
      </c>
      <c r="C6" s="163"/>
      <c r="D6" s="162" t="s">
        <v>1</v>
      </c>
      <c r="E6" s="163"/>
      <c r="F6" s="164" t="s">
        <v>2</v>
      </c>
      <c r="G6" s="165"/>
      <c r="H6" s="164" t="s">
        <v>3</v>
      </c>
      <c r="I6" s="165"/>
      <c r="J6" s="164" t="s">
        <v>4</v>
      </c>
      <c r="K6" s="165"/>
      <c r="L6" s="164" t="s">
        <v>5</v>
      </c>
      <c r="M6" s="165"/>
      <c r="N6" s="164" t="s">
        <v>13</v>
      </c>
      <c r="O6" s="165"/>
      <c r="P6" s="164" t="s">
        <v>14</v>
      </c>
      <c r="Q6" s="165"/>
      <c r="R6" s="164" t="s">
        <v>15</v>
      </c>
      <c r="S6" s="165"/>
      <c r="T6" s="164" t="s">
        <v>16</v>
      </c>
      <c r="U6" s="165"/>
      <c r="V6" s="164" t="s">
        <v>17</v>
      </c>
      <c r="W6" s="165"/>
      <c r="X6" s="164" t="s">
        <v>18</v>
      </c>
      <c r="Y6" s="165"/>
      <c r="Z6" s="164" t="s">
        <v>90</v>
      </c>
      <c r="AA6" s="165"/>
    </row>
    <row r="7" spans="1:27" s="12" customFormat="1" x14ac:dyDescent="0.25">
      <c r="A7" s="70" t="s">
        <v>47</v>
      </c>
      <c r="B7" s="84" t="s">
        <v>6</v>
      </c>
      <c r="C7" s="69" t="s">
        <v>8</v>
      </c>
      <c r="D7" s="84" t="s">
        <v>6</v>
      </c>
      <c r="E7" s="69" t="s">
        <v>8</v>
      </c>
      <c r="F7" s="84" t="s">
        <v>6</v>
      </c>
      <c r="G7" s="69" t="s">
        <v>8</v>
      </c>
      <c r="H7" s="84" t="s">
        <v>6</v>
      </c>
      <c r="I7" s="69" t="s">
        <v>8</v>
      </c>
      <c r="J7" s="84" t="s">
        <v>6</v>
      </c>
      <c r="K7" s="69" t="s">
        <v>8</v>
      </c>
      <c r="L7" s="84" t="s">
        <v>6</v>
      </c>
      <c r="M7" s="69" t="s">
        <v>8</v>
      </c>
      <c r="N7" s="84" t="s">
        <v>6</v>
      </c>
      <c r="O7" s="69" t="s">
        <v>8</v>
      </c>
      <c r="P7" s="84" t="s">
        <v>6</v>
      </c>
      <c r="Q7" s="69" t="s">
        <v>8</v>
      </c>
      <c r="R7" s="84" t="s">
        <v>6</v>
      </c>
      <c r="S7" s="69" t="s">
        <v>8</v>
      </c>
      <c r="T7" s="84" t="s">
        <v>6</v>
      </c>
      <c r="U7" s="69" t="s">
        <v>8</v>
      </c>
      <c r="V7" s="84" t="s">
        <v>6</v>
      </c>
      <c r="W7" s="69" t="s">
        <v>8</v>
      </c>
      <c r="X7" s="84" t="s">
        <v>6</v>
      </c>
      <c r="Y7" s="69" t="s">
        <v>8</v>
      </c>
      <c r="Z7" s="84" t="s">
        <v>6</v>
      </c>
      <c r="AA7" s="69" t="s">
        <v>8</v>
      </c>
    </row>
    <row r="8" spans="1:27" ht="18" customHeight="1" x14ac:dyDescent="0.25">
      <c r="A8" s="71" t="s">
        <v>9</v>
      </c>
      <c r="B8" s="76">
        <v>2413</v>
      </c>
      <c r="C8" s="77">
        <v>1748</v>
      </c>
      <c r="D8" s="76">
        <v>2413</v>
      </c>
      <c r="E8" s="77">
        <v>1598</v>
      </c>
      <c r="F8" s="76">
        <v>2413</v>
      </c>
      <c r="G8" s="77">
        <v>1915</v>
      </c>
      <c r="H8" s="76">
        <v>2413</v>
      </c>
      <c r="I8" s="77">
        <v>1659</v>
      </c>
      <c r="J8" s="76">
        <v>2413</v>
      </c>
      <c r="K8" s="77">
        <v>1615</v>
      </c>
      <c r="L8" s="76">
        <v>2413</v>
      </c>
      <c r="M8" s="77">
        <v>1584</v>
      </c>
      <c r="N8" s="76">
        <v>2413</v>
      </c>
      <c r="O8" s="77"/>
      <c r="P8" s="76">
        <v>2413</v>
      </c>
      <c r="Q8" s="77"/>
      <c r="R8" s="76">
        <v>2413</v>
      </c>
      <c r="S8" s="77"/>
      <c r="T8" s="76">
        <v>2413</v>
      </c>
      <c r="U8" s="77"/>
      <c r="V8" s="76">
        <v>2413</v>
      </c>
      <c r="W8" s="77"/>
      <c r="X8" s="76">
        <v>2413</v>
      </c>
      <c r="Y8" s="77"/>
      <c r="Z8" s="76">
        <f>SUMIF($B$7:$Y$7,Z$7,$B8:$Y8)</f>
        <v>28956</v>
      </c>
      <c r="AA8" s="77">
        <f>SUMIF($B$7:$Y$7,AA$7,$B8:$Y8)</f>
        <v>10119</v>
      </c>
    </row>
    <row r="9" spans="1:27" ht="18" customHeight="1" x14ac:dyDescent="0.25">
      <c r="A9" s="72" t="s">
        <v>21</v>
      </c>
      <c r="B9" s="78">
        <v>6575</v>
      </c>
      <c r="C9" s="79">
        <v>7118</v>
      </c>
      <c r="D9" s="78">
        <v>6575</v>
      </c>
      <c r="E9" s="79">
        <v>6425</v>
      </c>
      <c r="F9" s="78">
        <v>6575</v>
      </c>
      <c r="G9" s="79">
        <v>8102</v>
      </c>
      <c r="H9" s="78">
        <v>6575</v>
      </c>
      <c r="I9" s="79">
        <v>7300</v>
      </c>
      <c r="J9" s="78">
        <v>6575</v>
      </c>
      <c r="K9" s="79">
        <v>6575</v>
      </c>
      <c r="L9" s="78">
        <v>6575</v>
      </c>
      <c r="M9" s="79">
        <v>7154</v>
      </c>
      <c r="N9" s="78">
        <v>6575</v>
      </c>
      <c r="O9" s="79"/>
      <c r="P9" s="78">
        <v>6575</v>
      </c>
      <c r="Q9" s="79"/>
      <c r="R9" s="78">
        <v>6575</v>
      </c>
      <c r="S9" s="79"/>
      <c r="T9" s="78">
        <v>6575</v>
      </c>
      <c r="U9" s="79"/>
      <c r="V9" s="78">
        <v>6575</v>
      </c>
      <c r="W9" s="79"/>
      <c r="X9" s="78">
        <v>6575</v>
      </c>
      <c r="Y9" s="79"/>
      <c r="Z9" s="76">
        <f>SUMIF($B$7:$Y$7,Z$7,$B9:$Y9)</f>
        <v>78900</v>
      </c>
      <c r="AA9" s="77">
        <f>SUMIF($B$7:$Y$7,AA$7,$B9:$Y9)</f>
        <v>42674</v>
      </c>
    </row>
    <row r="10" spans="1:27" ht="18" customHeight="1" x14ac:dyDescent="0.25">
      <c r="A10" s="73" t="s">
        <v>50</v>
      </c>
      <c r="B10" s="80" t="s">
        <v>6</v>
      </c>
      <c r="C10" s="81" t="s">
        <v>7</v>
      </c>
      <c r="D10" s="80" t="s">
        <v>6</v>
      </c>
      <c r="E10" s="81" t="s">
        <v>7</v>
      </c>
      <c r="F10" s="80" t="s">
        <v>6</v>
      </c>
      <c r="G10" s="81" t="s">
        <v>7</v>
      </c>
      <c r="H10" s="80" t="s">
        <v>6</v>
      </c>
      <c r="I10" s="81" t="s">
        <v>8</v>
      </c>
      <c r="J10" s="80" t="s">
        <v>6</v>
      </c>
      <c r="K10" s="81" t="s">
        <v>8</v>
      </c>
      <c r="L10" s="80" t="s">
        <v>6</v>
      </c>
      <c r="M10" s="81" t="s">
        <v>8</v>
      </c>
      <c r="N10" s="80" t="s">
        <v>6</v>
      </c>
      <c r="O10" s="81" t="s">
        <v>8</v>
      </c>
      <c r="P10" s="80" t="s">
        <v>6</v>
      </c>
      <c r="Q10" s="81" t="s">
        <v>8</v>
      </c>
      <c r="R10" s="80" t="s">
        <v>6</v>
      </c>
      <c r="S10" s="81" t="s">
        <v>8</v>
      </c>
      <c r="T10" s="80" t="s">
        <v>6</v>
      </c>
      <c r="U10" s="81" t="s">
        <v>8</v>
      </c>
      <c r="V10" s="80" t="s">
        <v>6</v>
      </c>
      <c r="W10" s="81" t="s">
        <v>8</v>
      </c>
      <c r="X10" s="80" t="s">
        <v>6</v>
      </c>
      <c r="Y10" s="81" t="s">
        <v>8</v>
      </c>
      <c r="Z10" s="80" t="s">
        <v>6</v>
      </c>
      <c r="AA10" s="81" t="s">
        <v>53</v>
      </c>
    </row>
    <row r="11" spans="1:27" ht="18" customHeight="1" x14ac:dyDescent="0.25">
      <c r="A11" s="74" t="s">
        <v>78</v>
      </c>
      <c r="B11" s="76">
        <v>328</v>
      </c>
      <c r="C11" s="77">
        <v>165</v>
      </c>
      <c r="D11" s="76">
        <v>328</v>
      </c>
      <c r="E11" s="77">
        <v>170</v>
      </c>
      <c r="F11" s="76">
        <v>328</v>
      </c>
      <c r="G11" s="77">
        <v>217</v>
      </c>
      <c r="H11" s="76">
        <v>328</v>
      </c>
      <c r="I11" s="77">
        <v>174</v>
      </c>
      <c r="J11" s="76">
        <v>328</v>
      </c>
      <c r="K11" s="77">
        <v>179</v>
      </c>
      <c r="L11" s="76">
        <v>328</v>
      </c>
      <c r="M11" s="77">
        <v>204</v>
      </c>
      <c r="N11" s="76">
        <v>328</v>
      </c>
      <c r="O11" s="77"/>
      <c r="P11" s="76">
        <v>328</v>
      </c>
      <c r="Q11" s="77"/>
      <c r="R11" s="76">
        <v>328</v>
      </c>
      <c r="S11" s="77"/>
      <c r="T11" s="76">
        <v>328</v>
      </c>
      <c r="U11" s="77"/>
      <c r="V11" s="76">
        <v>328</v>
      </c>
      <c r="W11" s="77"/>
      <c r="X11" s="76">
        <v>328</v>
      </c>
      <c r="Y11" s="77"/>
      <c r="Z11" s="76">
        <f t="shared" ref="Z11:AA12" si="0">SUMIF($B$7:$Y$7,Z$7,$B11:$Y11)</f>
        <v>3936</v>
      </c>
      <c r="AA11" s="77">
        <f t="shared" si="0"/>
        <v>1109</v>
      </c>
    </row>
    <row r="12" spans="1:27" ht="18" customHeight="1" x14ac:dyDescent="0.25">
      <c r="A12" s="74" t="s">
        <v>51</v>
      </c>
      <c r="B12" s="78"/>
      <c r="C12" s="79">
        <v>0</v>
      </c>
      <c r="D12" s="78"/>
      <c r="E12" s="79">
        <v>0</v>
      </c>
      <c r="F12" s="78"/>
      <c r="G12" s="79">
        <v>0</v>
      </c>
      <c r="H12" s="78"/>
      <c r="I12" s="79">
        <v>0</v>
      </c>
      <c r="J12" s="78"/>
      <c r="K12" s="79">
        <v>0</v>
      </c>
      <c r="L12" s="78"/>
      <c r="M12" s="79">
        <v>0</v>
      </c>
      <c r="N12" s="78"/>
      <c r="O12" s="79"/>
      <c r="P12" s="78"/>
      <c r="Q12" s="79"/>
      <c r="R12" s="78"/>
      <c r="S12" s="79"/>
      <c r="T12" s="78"/>
      <c r="U12" s="79"/>
      <c r="V12" s="78"/>
      <c r="W12" s="79"/>
      <c r="X12" s="78"/>
      <c r="Y12" s="79"/>
      <c r="Z12" s="78">
        <f t="shared" si="0"/>
        <v>0</v>
      </c>
      <c r="AA12" s="79">
        <f t="shared" si="0"/>
        <v>0</v>
      </c>
    </row>
    <row r="13" spans="1:27" ht="18" customHeight="1" thickBot="1" x14ac:dyDescent="0.3">
      <c r="A13" s="75" t="s">
        <v>19</v>
      </c>
      <c r="B13" s="82">
        <f>SUM(B8:B12)</f>
        <v>9316</v>
      </c>
      <c r="C13" s="83">
        <f>SUM(C8:C12)</f>
        <v>9031</v>
      </c>
      <c r="D13" s="82">
        <f t="shared" ref="D13:Y13" si="1">SUM(D8:D12)</f>
        <v>9316</v>
      </c>
      <c r="E13" s="83">
        <f t="shared" si="1"/>
        <v>8193</v>
      </c>
      <c r="F13" s="82">
        <f t="shared" si="1"/>
        <v>9316</v>
      </c>
      <c r="G13" s="83">
        <f t="shared" si="1"/>
        <v>10234</v>
      </c>
      <c r="H13" s="82">
        <f t="shared" si="1"/>
        <v>9316</v>
      </c>
      <c r="I13" s="83">
        <f t="shared" si="1"/>
        <v>9133</v>
      </c>
      <c r="J13" s="82">
        <f t="shared" si="1"/>
        <v>9316</v>
      </c>
      <c r="K13" s="83">
        <f t="shared" si="1"/>
        <v>8369</v>
      </c>
      <c r="L13" s="82">
        <f t="shared" si="1"/>
        <v>9316</v>
      </c>
      <c r="M13" s="83">
        <f>SUM(M8:M12)</f>
        <v>8942</v>
      </c>
      <c r="N13" s="82">
        <f t="shared" si="1"/>
        <v>9316</v>
      </c>
      <c r="O13" s="83">
        <f t="shared" si="1"/>
        <v>0</v>
      </c>
      <c r="P13" s="82">
        <f t="shared" si="1"/>
        <v>9316</v>
      </c>
      <c r="Q13" s="83">
        <f t="shared" si="1"/>
        <v>0</v>
      </c>
      <c r="R13" s="82">
        <f t="shared" si="1"/>
        <v>9316</v>
      </c>
      <c r="S13" s="83">
        <f t="shared" si="1"/>
        <v>0</v>
      </c>
      <c r="T13" s="82">
        <f t="shared" si="1"/>
        <v>9316</v>
      </c>
      <c r="U13" s="83">
        <f t="shared" si="1"/>
        <v>0</v>
      </c>
      <c r="V13" s="82">
        <f t="shared" si="1"/>
        <v>9316</v>
      </c>
      <c r="W13" s="83">
        <f t="shared" si="1"/>
        <v>0</v>
      </c>
      <c r="X13" s="82">
        <f t="shared" si="1"/>
        <v>9316</v>
      </c>
      <c r="Y13" s="83">
        <f t="shared" si="1"/>
        <v>0</v>
      </c>
      <c r="Z13" s="82">
        <f>SUM(Z8:Z12)</f>
        <v>111792</v>
      </c>
      <c r="AA13" s="83">
        <f>SUM(AA8:AA12)</f>
        <v>53902</v>
      </c>
    </row>
    <row r="14" spans="1:27" ht="18" customHeight="1" x14ac:dyDescent="0.25">
      <c r="A14" s="21" t="s">
        <v>79</v>
      </c>
    </row>
    <row r="15" spans="1:27" ht="18" customHeight="1" thickBot="1" x14ac:dyDescent="0.3">
      <c r="A15" s="21"/>
    </row>
    <row r="16" spans="1:27" ht="18" customHeight="1" thickBot="1" x14ac:dyDescent="0.3">
      <c r="B16" s="171" t="s">
        <v>0</v>
      </c>
      <c r="C16" s="170"/>
      <c r="D16" s="169" t="s">
        <v>1</v>
      </c>
      <c r="E16" s="170"/>
      <c r="F16" s="169" t="s">
        <v>2</v>
      </c>
      <c r="G16" s="170"/>
      <c r="H16" s="169" t="s">
        <v>3</v>
      </c>
      <c r="I16" s="170"/>
      <c r="J16" s="169" t="s">
        <v>4</v>
      </c>
      <c r="K16" s="170"/>
      <c r="L16" s="169" t="s">
        <v>5</v>
      </c>
      <c r="M16" s="170"/>
      <c r="N16" s="169" t="s">
        <v>13</v>
      </c>
      <c r="O16" s="170"/>
      <c r="P16" s="169" t="s">
        <v>14</v>
      </c>
      <c r="Q16" s="170"/>
      <c r="R16" s="166" t="s">
        <v>15</v>
      </c>
      <c r="S16" s="168"/>
      <c r="T16" s="166" t="s">
        <v>16</v>
      </c>
      <c r="U16" s="168"/>
      <c r="V16" s="166" t="s">
        <v>17</v>
      </c>
      <c r="W16" s="168"/>
      <c r="X16" s="166" t="s">
        <v>18</v>
      </c>
      <c r="Y16" s="167"/>
      <c r="Z16" s="164" t="s">
        <v>90</v>
      </c>
      <c r="AA16" s="165"/>
    </row>
    <row r="17" spans="1:30" ht="18" customHeight="1" x14ac:dyDescent="0.25">
      <c r="A17" s="22" t="s">
        <v>10</v>
      </c>
      <c r="B17" s="9" t="s">
        <v>6</v>
      </c>
      <c r="C17" s="23" t="s">
        <v>8</v>
      </c>
      <c r="D17" s="9" t="s">
        <v>6</v>
      </c>
      <c r="E17" s="23" t="s">
        <v>8</v>
      </c>
      <c r="F17" s="9" t="s">
        <v>6</v>
      </c>
      <c r="G17" s="23" t="s">
        <v>8</v>
      </c>
      <c r="H17" s="9" t="s">
        <v>6</v>
      </c>
      <c r="I17" s="23" t="s">
        <v>8</v>
      </c>
      <c r="J17" s="9" t="s">
        <v>6</v>
      </c>
      <c r="K17" s="23" t="s">
        <v>8</v>
      </c>
      <c r="L17" s="9" t="s">
        <v>6</v>
      </c>
      <c r="M17" s="23" t="s">
        <v>8</v>
      </c>
      <c r="N17" s="9" t="s">
        <v>6</v>
      </c>
      <c r="O17" s="23" t="s">
        <v>8</v>
      </c>
      <c r="P17" s="9" t="s">
        <v>6</v>
      </c>
      <c r="Q17" s="23" t="s">
        <v>8</v>
      </c>
      <c r="R17" s="24" t="s">
        <v>6</v>
      </c>
      <c r="S17" s="25" t="s">
        <v>8</v>
      </c>
      <c r="T17" s="24" t="s">
        <v>6</v>
      </c>
      <c r="U17" s="25" t="s">
        <v>8</v>
      </c>
      <c r="V17" s="24" t="s">
        <v>6</v>
      </c>
      <c r="W17" s="25" t="s">
        <v>8</v>
      </c>
      <c r="X17" s="24" t="s">
        <v>6</v>
      </c>
      <c r="Y17" s="26" t="s">
        <v>8</v>
      </c>
      <c r="Z17" s="27" t="s">
        <v>6</v>
      </c>
      <c r="AA17" s="28" t="s">
        <v>8</v>
      </c>
    </row>
    <row r="18" spans="1:30" ht="18" customHeight="1" x14ac:dyDescent="0.25">
      <c r="A18" s="29" t="s">
        <v>22</v>
      </c>
      <c r="B18" s="30">
        <v>800</v>
      </c>
      <c r="C18" s="31">
        <v>777</v>
      </c>
      <c r="D18" s="30">
        <v>800</v>
      </c>
      <c r="E18" s="31">
        <v>799</v>
      </c>
      <c r="F18" s="30">
        <v>800</v>
      </c>
      <c r="G18" s="31">
        <v>965</v>
      </c>
      <c r="H18" s="30">
        <v>800</v>
      </c>
      <c r="I18" s="31">
        <v>747</v>
      </c>
      <c r="J18" s="30">
        <v>800</v>
      </c>
      <c r="K18" s="31">
        <v>791</v>
      </c>
      <c r="L18" s="30">
        <v>800</v>
      </c>
      <c r="M18" s="31">
        <v>828</v>
      </c>
      <c r="N18" s="30">
        <v>800</v>
      </c>
      <c r="O18" s="31"/>
      <c r="P18" s="30">
        <v>800</v>
      </c>
      <c r="Q18" s="31"/>
      <c r="R18" s="30">
        <v>800</v>
      </c>
      <c r="S18" s="32"/>
      <c r="T18" s="30">
        <v>800</v>
      </c>
      <c r="U18" s="32"/>
      <c r="V18" s="30">
        <v>800</v>
      </c>
      <c r="W18" s="32"/>
      <c r="X18" s="30">
        <v>800</v>
      </c>
      <c r="Y18" s="33"/>
      <c r="Z18" s="14">
        <f t="shared" ref="Z18" si="2">SUMIF($B$7:$Y$7,Z$7,$B18:$Y18)</f>
        <v>9600</v>
      </c>
      <c r="AA18" s="15">
        <f>SUMIF($B$7:$Y$7,AA$7,$B18:$Y18)</f>
        <v>4907</v>
      </c>
    </row>
    <row r="19" spans="1:30" ht="18" customHeight="1" thickBot="1" x14ac:dyDescent="0.3">
      <c r="A19" s="17" t="s">
        <v>19</v>
      </c>
      <c r="B19" s="34">
        <f t="shared" ref="B19:Z19" si="3">SUM(B18:B18)</f>
        <v>800</v>
      </c>
      <c r="C19" s="35">
        <f t="shared" si="3"/>
        <v>777</v>
      </c>
      <c r="D19" s="34">
        <f t="shared" si="3"/>
        <v>800</v>
      </c>
      <c r="E19" s="35">
        <f t="shared" si="3"/>
        <v>799</v>
      </c>
      <c r="F19" s="34">
        <f t="shared" si="3"/>
        <v>800</v>
      </c>
      <c r="G19" s="35">
        <f t="shared" si="3"/>
        <v>965</v>
      </c>
      <c r="H19" s="34">
        <f t="shared" si="3"/>
        <v>800</v>
      </c>
      <c r="I19" s="35">
        <f t="shared" si="3"/>
        <v>747</v>
      </c>
      <c r="J19" s="34">
        <f t="shared" si="3"/>
        <v>800</v>
      </c>
      <c r="K19" s="35">
        <f t="shared" si="3"/>
        <v>791</v>
      </c>
      <c r="L19" s="34">
        <f t="shared" si="3"/>
        <v>800</v>
      </c>
      <c r="M19" s="35">
        <f t="shared" si="3"/>
        <v>828</v>
      </c>
      <c r="N19" s="34">
        <f t="shared" si="3"/>
        <v>800</v>
      </c>
      <c r="O19" s="35">
        <f t="shared" si="3"/>
        <v>0</v>
      </c>
      <c r="P19" s="34">
        <f t="shared" si="3"/>
        <v>800</v>
      </c>
      <c r="Q19" s="35">
        <f t="shared" si="3"/>
        <v>0</v>
      </c>
      <c r="R19" s="18">
        <f t="shared" si="3"/>
        <v>800</v>
      </c>
      <c r="S19" s="19">
        <f t="shared" si="3"/>
        <v>0</v>
      </c>
      <c r="T19" s="18">
        <f t="shared" si="3"/>
        <v>800</v>
      </c>
      <c r="U19" s="19">
        <f t="shared" si="3"/>
        <v>0</v>
      </c>
      <c r="V19" s="18">
        <f t="shared" si="3"/>
        <v>800</v>
      </c>
      <c r="W19" s="19">
        <f>SUM(W18:W18)</f>
        <v>0</v>
      </c>
      <c r="X19" s="18">
        <f t="shared" si="3"/>
        <v>800</v>
      </c>
      <c r="Y19" s="20">
        <f t="shared" si="3"/>
        <v>0</v>
      </c>
      <c r="Z19" s="36">
        <f t="shared" si="3"/>
        <v>9600</v>
      </c>
      <c r="AA19" s="37">
        <f>SUM(AA18:AA18)</f>
        <v>4907</v>
      </c>
    </row>
    <row r="20" spans="1:30" ht="18" customHeight="1" thickBot="1" x14ac:dyDescent="0.3">
      <c r="A20" s="21"/>
      <c r="B20" s="5"/>
      <c r="C20" s="5"/>
      <c r="D20" s="38"/>
      <c r="E20" s="39"/>
      <c r="G20" s="5"/>
      <c r="H20" s="38"/>
      <c r="I20" s="39"/>
      <c r="K20" s="5"/>
      <c r="L20" s="38"/>
      <c r="M20" s="39"/>
      <c r="N20" s="2"/>
      <c r="P20" s="2"/>
      <c r="Q20" s="2"/>
      <c r="R20" s="2"/>
      <c r="T20" s="2"/>
      <c r="U20" s="2"/>
      <c r="V20" s="2"/>
      <c r="X20" s="2"/>
      <c r="Y20" s="2"/>
      <c r="Z20" s="2"/>
    </row>
    <row r="21" spans="1:30" ht="18" customHeight="1" thickBot="1" x14ac:dyDescent="0.3">
      <c r="B21" s="171" t="s">
        <v>0</v>
      </c>
      <c r="C21" s="170"/>
      <c r="D21" s="169" t="s">
        <v>1</v>
      </c>
      <c r="E21" s="170"/>
      <c r="F21" s="169" t="s">
        <v>2</v>
      </c>
      <c r="G21" s="170"/>
      <c r="H21" s="169" t="s">
        <v>3</v>
      </c>
      <c r="I21" s="170"/>
      <c r="J21" s="169" t="s">
        <v>4</v>
      </c>
      <c r="K21" s="170"/>
      <c r="L21" s="169" t="s">
        <v>5</v>
      </c>
      <c r="M21" s="170"/>
      <c r="N21" s="169" t="s">
        <v>13</v>
      </c>
      <c r="O21" s="170"/>
      <c r="P21" s="169" t="s">
        <v>14</v>
      </c>
      <c r="Q21" s="170"/>
      <c r="R21" s="166" t="s">
        <v>15</v>
      </c>
      <c r="S21" s="168"/>
      <c r="T21" s="166" t="s">
        <v>16</v>
      </c>
      <c r="U21" s="168"/>
      <c r="V21" s="166" t="s">
        <v>17</v>
      </c>
      <c r="W21" s="168"/>
      <c r="X21" s="166" t="s">
        <v>18</v>
      </c>
      <c r="Y21" s="167"/>
      <c r="Z21" s="164" t="s">
        <v>90</v>
      </c>
      <c r="AA21" s="165"/>
    </row>
    <row r="22" spans="1:30" ht="18" customHeight="1" x14ac:dyDescent="0.25">
      <c r="A22" s="22" t="s">
        <v>11</v>
      </c>
      <c r="B22" s="40" t="s">
        <v>6</v>
      </c>
      <c r="C22" s="41" t="s">
        <v>8</v>
      </c>
      <c r="D22" s="40" t="s">
        <v>6</v>
      </c>
      <c r="E22" s="41" t="s">
        <v>8</v>
      </c>
      <c r="F22" s="40" t="s">
        <v>6</v>
      </c>
      <c r="G22" s="41" t="s">
        <v>8</v>
      </c>
      <c r="H22" s="40" t="s">
        <v>6</v>
      </c>
      <c r="I22" s="41" t="s">
        <v>8</v>
      </c>
      <c r="J22" s="40" t="s">
        <v>6</v>
      </c>
      <c r="K22" s="41" t="s">
        <v>8</v>
      </c>
      <c r="L22" s="42" t="s">
        <v>6</v>
      </c>
      <c r="M22" s="41" t="s">
        <v>8</v>
      </c>
      <c r="N22" s="43" t="s">
        <v>6</v>
      </c>
      <c r="O22" s="44" t="s">
        <v>8</v>
      </c>
      <c r="P22" s="45" t="s">
        <v>6</v>
      </c>
      <c r="Q22" s="41" t="s">
        <v>8</v>
      </c>
      <c r="R22" s="40" t="s">
        <v>6</v>
      </c>
      <c r="S22" s="41" t="s">
        <v>8</v>
      </c>
      <c r="T22" s="40" t="s">
        <v>6</v>
      </c>
      <c r="U22" s="41" t="s">
        <v>8</v>
      </c>
      <c r="V22" s="40" t="s">
        <v>6</v>
      </c>
      <c r="W22" s="41" t="s">
        <v>8</v>
      </c>
      <c r="X22" s="40" t="s">
        <v>6</v>
      </c>
      <c r="Y22" s="46" t="s">
        <v>8</v>
      </c>
      <c r="Z22" s="42" t="s">
        <v>6</v>
      </c>
      <c r="AA22" s="47" t="s">
        <v>8</v>
      </c>
    </row>
    <row r="23" spans="1:30" ht="18" customHeight="1" x14ac:dyDescent="0.25">
      <c r="A23" s="13" t="s">
        <v>12</v>
      </c>
      <c r="B23" s="1">
        <v>250</v>
      </c>
      <c r="C23" s="48">
        <v>290</v>
      </c>
      <c r="D23" s="1">
        <v>250</v>
      </c>
      <c r="E23" s="48">
        <v>281</v>
      </c>
      <c r="F23" s="1">
        <v>250</v>
      </c>
      <c r="G23" s="48">
        <v>278</v>
      </c>
      <c r="H23" s="1">
        <v>250</v>
      </c>
      <c r="I23" s="48">
        <v>342</v>
      </c>
      <c r="J23" s="1">
        <v>250</v>
      </c>
      <c r="K23" s="48">
        <v>246</v>
      </c>
      <c r="L23" s="1">
        <v>250</v>
      </c>
      <c r="M23" s="48">
        <v>247</v>
      </c>
      <c r="N23" s="1">
        <v>250</v>
      </c>
      <c r="O23" s="50"/>
      <c r="P23" s="1">
        <v>250</v>
      </c>
      <c r="Q23" s="48"/>
      <c r="R23" s="1">
        <v>250</v>
      </c>
      <c r="S23" s="48"/>
      <c r="T23" s="1">
        <v>250</v>
      </c>
      <c r="U23" s="48"/>
      <c r="V23" s="1">
        <v>250</v>
      </c>
      <c r="W23" s="48"/>
      <c r="X23" s="1">
        <v>250</v>
      </c>
      <c r="Y23" s="51"/>
      <c r="Z23" s="49">
        <f t="shared" ref="Z23" si="4">SUMIF($B$7:$Y$7,Z$7,$B23:$Y23)</f>
        <v>3000</v>
      </c>
      <c r="AA23" s="15">
        <f>SUMIF($B$7:$Y$7,AA$7,$B23:$Y23)</f>
        <v>1684</v>
      </c>
    </row>
    <row r="24" spans="1:30" ht="18" customHeight="1" thickBot="1" x14ac:dyDescent="0.3">
      <c r="A24" s="17" t="s">
        <v>19</v>
      </c>
      <c r="B24" s="18">
        <f t="shared" ref="B24:AA24" si="5">SUM(B23:B23)</f>
        <v>250</v>
      </c>
      <c r="C24" s="19">
        <f t="shared" si="5"/>
        <v>290</v>
      </c>
      <c r="D24" s="18">
        <f t="shared" si="5"/>
        <v>250</v>
      </c>
      <c r="E24" s="19">
        <f t="shared" si="5"/>
        <v>281</v>
      </c>
      <c r="F24" s="18">
        <f t="shared" si="5"/>
        <v>250</v>
      </c>
      <c r="G24" s="19">
        <f t="shared" si="5"/>
        <v>278</v>
      </c>
      <c r="H24" s="18">
        <f t="shared" si="5"/>
        <v>250</v>
      </c>
      <c r="I24" s="19">
        <f t="shared" si="5"/>
        <v>342</v>
      </c>
      <c r="J24" s="18">
        <f t="shared" si="5"/>
        <v>250</v>
      </c>
      <c r="K24" s="19">
        <f t="shared" si="5"/>
        <v>246</v>
      </c>
      <c r="L24" s="36">
        <f t="shared" si="5"/>
        <v>250</v>
      </c>
      <c r="M24" s="52">
        <f t="shared" si="5"/>
        <v>247</v>
      </c>
      <c r="N24" s="18">
        <f t="shared" si="5"/>
        <v>250</v>
      </c>
      <c r="O24" s="19">
        <f t="shared" si="5"/>
        <v>0</v>
      </c>
      <c r="P24" s="18">
        <f t="shared" si="5"/>
        <v>250</v>
      </c>
      <c r="Q24" s="19">
        <f t="shared" si="5"/>
        <v>0</v>
      </c>
      <c r="R24" s="18">
        <f t="shared" si="5"/>
        <v>250</v>
      </c>
      <c r="S24" s="19">
        <f t="shared" si="5"/>
        <v>0</v>
      </c>
      <c r="T24" s="18">
        <f t="shared" si="5"/>
        <v>250</v>
      </c>
      <c r="U24" s="19">
        <f t="shared" si="5"/>
        <v>0</v>
      </c>
      <c r="V24" s="18">
        <f t="shared" si="5"/>
        <v>250</v>
      </c>
      <c r="W24" s="19">
        <f t="shared" si="5"/>
        <v>0</v>
      </c>
      <c r="X24" s="18">
        <f t="shared" si="5"/>
        <v>250</v>
      </c>
      <c r="Y24" s="20">
        <f t="shared" si="5"/>
        <v>0</v>
      </c>
      <c r="Z24" s="36">
        <f>SUM(Z23:Z23)</f>
        <v>3000</v>
      </c>
      <c r="AA24" s="37">
        <f t="shared" si="5"/>
        <v>1684</v>
      </c>
    </row>
    <row r="25" spans="1:30" ht="18" customHeight="1" thickBot="1" x14ac:dyDescent="0.3">
      <c r="A25" s="172" t="s">
        <v>39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</row>
    <row r="26" spans="1:30" ht="18" customHeight="1" thickBot="1" x14ac:dyDescent="0.3">
      <c r="B26" s="171" t="s">
        <v>0</v>
      </c>
      <c r="C26" s="170"/>
      <c r="D26" s="169" t="s">
        <v>1</v>
      </c>
      <c r="E26" s="170"/>
      <c r="F26" s="169" t="s">
        <v>2</v>
      </c>
      <c r="G26" s="170"/>
      <c r="H26" s="169" t="s">
        <v>3</v>
      </c>
      <c r="I26" s="170"/>
      <c r="J26" s="169" t="s">
        <v>4</v>
      </c>
      <c r="K26" s="170"/>
      <c r="L26" s="169" t="s">
        <v>5</v>
      </c>
      <c r="M26" s="170"/>
      <c r="N26" s="169" t="s">
        <v>13</v>
      </c>
      <c r="O26" s="170"/>
      <c r="P26" s="169" t="s">
        <v>14</v>
      </c>
      <c r="Q26" s="170"/>
      <c r="R26" s="166" t="s">
        <v>15</v>
      </c>
      <c r="S26" s="168"/>
      <c r="T26" s="166" t="s">
        <v>16</v>
      </c>
      <c r="U26" s="168"/>
      <c r="V26" s="166" t="s">
        <v>17</v>
      </c>
      <c r="W26" s="168"/>
      <c r="X26" s="166" t="s">
        <v>18</v>
      </c>
      <c r="Y26" s="167"/>
      <c r="Z26" s="164" t="s">
        <v>90</v>
      </c>
      <c r="AA26" s="165"/>
      <c r="AB26" s="175" t="s">
        <v>115</v>
      </c>
      <c r="AC26" s="176"/>
      <c r="AD26" s="177"/>
    </row>
    <row r="27" spans="1:30" ht="18" customHeight="1" x14ac:dyDescent="0.25">
      <c r="A27" s="22" t="s">
        <v>38</v>
      </c>
      <c r="B27" s="40" t="s">
        <v>6</v>
      </c>
      <c r="C27" s="41" t="s">
        <v>8</v>
      </c>
      <c r="D27" s="40" t="s">
        <v>6</v>
      </c>
      <c r="E27" s="41" t="s">
        <v>8</v>
      </c>
      <c r="F27" s="40" t="s">
        <v>6</v>
      </c>
      <c r="G27" s="41" t="s">
        <v>8</v>
      </c>
      <c r="H27" s="40" t="s">
        <v>6</v>
      </c>
      <c r="I27" s="41" t="s">
        <v>8</v>
      </c>
      <c r="J27" s="40" t="s">
        <v>6</v>
      </c>
      <c r="K27" s="41" t="s">
        <v>8</v>
      </c>
      <c r="L27" s="40" t="s">
        <v>6</v>
      </c>
      <c r="M27" s="41" t="s">
        <v>8</v>
      </c>
      <c r="N27" s="40" t="s">
        <v>6</v>
      </c>
      <c r="O27" s="41" t="s">
        <v>8</v>
      </c>
      <c r="P27" s="40" t="s">
        <v>6</v>
      </c>
      <c r="Q27" s="41" t="s">
        <v>8</v>
      </c>
      <c r="R27" s="40" t="s">
        <v>6</v>
      </c>
      <c r="S27" s="41" t="s">
        <v>8</v>
      </c>
      <c r="T27" s="40" t="s">
        <v>6</v>
      </c>
      <c r="U27" s="41" t="s">
        <v>8</v>
      </c>
      <c r="V27" s="40" t="s">
        <v>6</v>
      </c>
      <c r="W27" s="41" t="s">
        <v>8</v>
      </c>
      <c r="X27" s="40" t="s">
        <v>6</v>
      </c>
      <c r="Y27" s="46" t="s">
        <v>8</v>
      </c>
      <c r="Z27" s="53" t="s">
        <v>6</v>
      </c>
      <c r="AA27" s="54" t="s">
        <v>8</v>
      </c>
      <c r="AB27" s="111" t="s">
        <v>81</v>
      </c>
      <c r="AC27" s="112" t="s">
        <v>6</v>
      </c>
      <c r="AD27" s="117" t="s">
        <v>8</v>
      </c>
    </row>
    <row r="28" spans="1:30" ht="18" customHeight="1" x14ac:dyDescent="0.25">
      <c r="A28" s="55" t="s">
        <v>23</v>
      </c>
      <c r="B28" s="1">
        <v>1</v>
      </c>
      <c r="C28" s="48">
        <v>0</v>
      </c>
      <c r="D28" s="1">
        <v>1</v>
      </c>
      <c r="E28" s="48">
        <v>3</v>
      </c>
      <c r="F28" s="1">
        <v>1</v>
      </c>
      <c r="G28" s="48">
        <v>4</v>
      </c>
      <c r="H28" s="1">
        <v>1</v>
      </c>
      <c r="I28" s="48">
        <v>9</v>
      </c>
      <c r="J28" s="1">
        <v>1</v>
      </c>
      <c r="K28" s="48">
        <v>1</v>
      </c>
      <c r="L28" s="1">
        <v>1</v>
      </c>
      <c r="M28" s="48">
        <v>2</v>
      </c>
      <c r="N28" s="1">
        <v>1</v>
      </c>
      <c r="O28" s="48"/>
      <c r="P28" s="1">
        <v>1</v>
      </c>
      <c r="Q28" s="48"/>
      <c r="R28" s="1">
        <v>1</v>
      </c>
      <c r="S28" s="48"/>
      <c r="T28" s="1">
        <v>1</v>
      </c>
      <c r="U28" s="48"/>
      <c r="V28" s="1">
        <v>1</v>
      </c>
      <c r="W28" s="48"/>
      <c r="X28" s="1">
        <v>1</v>
      </c>
      <c r="Y28" s="51"/>
      <c r="Z28" s="14">
        <f t="shared" ref="Z28:Z52" si="6">SUMIF($B$7:$Y$7,Z$7,$B28:$Y28)</f>
        <v>12</v>
      </c>
      <c r="AA28" s="15">
        <f t="shared" ref="AA28:AA52" si="7">SUMIF($B$7:$Y$7,AA$7,$B28:$Y28)</f>
        <v>19</v>
      </c>
      <c r="AB28" s="113">
        <v>8</v>
      </c>
      <c r="AC28" s="114">
        <f>Z28*AB28</f>
        <v>96</v>
      </c>
      <c r="AD28" s="115">
        <f>AB28*AA28</f>
        <v>152</v>
      </c>
    </row>
    <row r="29" spans="1:30" ht="18" customHeight="1" x14ac:dyDescent="0.25">
      <c r="A29" s="55" t="s">
        <v>24</v>
      </c>
      <c r="B29" s="1">
        <v>1</v>
      </c>
      <c r="C29" s="48">
        <v>0</v>
      </c>
      <c r="D29" s="1">
        <v>1</v>
      </c>
      <c r="E29" s="48">
        <v>2</v>
      </c>
      <c r="F29" s="1">
        <v>1</v>
      </c>
      <c r="G29" s="48">
        <v>3</v>
      </c>
      <c r="H29" s="1">
        <v>1</v>
      </c>
      <c r="I29" s="48">
        <v>8</v>
      </c>
      <c r="J29" s="1">
        <v>1</v>
      </c>
      <c r="K29" s="48">
        <v>1</v>
      </c>
      <c r="L29" s="1">
        <v>1</v>
      </c>
      <c r="M29" s="48">
        <v>2</v>
      </c>
      <c r="N29" s="1">
        <v>1</v>
      </c>
      <c r="O29" s="48"/>
      <c r="P29" s="1">
        <v>1</v>
      </c>
      <c r="Q29" s="48"/>
      <c r="R29" s="1">
        <v>1</v>
      </c>
      <c r="S29" s="48"/>
      <c r="T29" s="1">
        <v>1</v>
      </c>
      <c r="U29" s="48"/>
      <c r="V29" s="1">
        <v>1</v>
      </c>
      <c r="W29" s="48"/>
      <c r="X29" s="1">
        <v>1</v>
      </c>
      <c r="Y29" s="51"/>
      <c r="Z29" s="14">
        <f t="shared" si="6"/>
        <v>12</v>
      </c>
      <c r="AA29" s="15">
        <f t="shared" si="7"/>
        <v>16</v>
      </c>
      <c r="AB29" s="113">
        <v>8</v>
      </c>
      <c r="AC29" s="114">
        <f t="shared" ref="AC29:AC52" si="8">Z29*AB29</f>
        <v>96</v>
      </c>
      <c r="AD29" s="115">
        <f t="shared" ref="AD29:AD52" si="9">AB29*AA29</f>
        <v>128</v>
      </c>
    </row>
    <row r="30" spans="1:30" ht="18" customHeight="1" x14ac:dyDescent="0.25">
      <c r="A30" s="55" t="s">
        <v>44</v>
      </c>
      <c r="B30" s="1">
        <v>1</v>
      </c>
      <c r="C30" s="48">
        <v>0</v>
      </c>
      <c r="D30" s="1">
        <v>1</v>
      </c>
      <c r="E30" s="48">
        <v>2</v>
      </c>
      <c r="F30" s="1">
        <v>1</v>
      </c>
      <c r="G30" s="48">
        <v>3</v>
      </c>
      <c r="H30" s="1">
        <v>1</v>
      </c>
      <c r="I30" s="48">
        <v>8</v>
      </c>
      <c r="J30" s="1">
        <v>1</v>
      </c>
      <c r="K30" s="48">
        <v>1</v>
      </c>
      <c r="L30" s="1">
        <v>1</v>
      </c>
      <c r="M30" s="48">
        <v>2</v>
      </c>
      <c r="N30" s="1">
        <v>1</v>
      </c>
      <c r="O30" s="48"/>
      <c r="P30" s="1">
        <v>1</v>
      </c>
      <c r="Q30" s="48"/>
      <c r="R30" s="1">
        <v>1</v>
      </c>
      <c r="S30" s="48"/>
      <c r="T30" s="1">
        <v>1</v>
      </c>
      <c r="U30" s="48"/>
      <c r="V30" s="1">
        <v>1</v>
      </c>
      <c r="W30" s="48"/>
      <c r="X30" s="1">
        <v>1</v>
      </c>
      <c r="Y30" s="51"/>
      <c r="Z30" s="14">
        <f t="shared" si="6"/>
        <v>12</v>
      </c>
      <c r="AA30" s="15">
        <f t="shared" si="7"/>
        <v>16</v>
      </c>
      <c r="AB30" s="113">
        <v>8</v>
      </c>
      <c r="AC30" s="114">
        <f t="shared" si="8"/>
        <v>96</v>
      </c>
      <c r="AD30" s="115">
        <f t="shared" si="9"/>
        <v>128</v>
      </c>
    </row>
    <row r="31" spans="1:30" ht="18" customHeight="1" x14ac:dyDescent="0.25">
      <c r="A31" s="55" t="s">
        <v>25</v>
      </c>
      <c r="B31" s="1">
        <v>20</v>
      </c>
      <c r="C31" s="48">
        <v>35</v>
      </c>
      <c r="D31" s="1">
        <v>20</v>
      </c>
      <c r="E31" s="48">
        <v>17</v>
      </c>
      <c r="F31" s="1">
        <v>20</v>
      </c>
      <c r="G31" s="48">
        <v>23</v>
      </c>
      <c r="H31" s="1">
        <v>20</v>
      </c>
      <c r="I31" s="48">
        <v>18</v>
      </c>
      <c r="J31" s="1">
        <v>20</v>
      </c>
      <c r="K31" s="48">
        <v>17</v>
      </c>
      <c r="L31" s="1">
        <v>20</v>
      </c>
      <c r="M31" s="48">
        <v>20</v>
      </c>
      <c r="N31" s="1">
        <v>20</v>
      </c>
      <c r="O31" s="48"/>
      <c r="P31" s="1">
        <v>20</v>
      </c>
      <c r="Q31" s="48"/>
      <c r="R31" s="1">
        <v>20</v>
      </c>
      <c r="S31" s="48"/>
      <c r="T31" s="1">
        <v>20</v>
      </c>
      <c r="U31" s="48"/>
      <c r="V31" s="1">
        <v>20</v>
      </c>
      <c r="W31" s="48"/>
      <c r="X31" s="1">
        <v>20</v>
      </c>
      <c r="Y31" s="51"/>
      <c r="Z31" s="14">
        <f t="shared" si="6"/>
        <v>240</v>
      </c>
      <c r="AA31" s="15">
        <f t="shared" si="7"/>
        <v>130</v>
      </c>
      <c r="AB31" s="113">
        <v>24</v>
      </c>
      <c r="AC31" s="114">
        <f t="shared" si="8"/>
        <v>5760</v>
      </c>
      <c r="AD31" s="115">
        <f t="shared" si="9"/>
        <v>3120</v>
      </c>
    </row>
    <row r="32" spans="1:30" ht="18" customHeight="1" x14ac:dyDescent="0.25">
      <c r="A32" s="55" t="s">
        <v>26</v>
      </c>
      <c r="B32" s="1">
        <v>10</v>
      </c>
      <c r="C32" s="48">
        <v>27</v>
      </c>
      <c r="D32" s="1">
        <v>10</v>
      </c>
      <c r="E32" s="48">
        <v>49</v>
      </c>
      <c r="F32" s="1">
        <v>10</v>
      </c>
      <c r="G32" s="48">
        <v>41</v>
      </c>
      <c r="H32" s="1">
        <v>10</v>
      </c>
      <c r="I32" s="48">
        <v>59</v>
      </c>
      <c r="J32" s="1">
        <v>10</v>
      </c>
      <c r="K32" s="48">
        <v>44</v>
      </c>
      <c r="L32" s="1">
        <v>10</v>
      </c>
      <c r="M32" s="48">
        <v>56</v>
      </c>
      <c r="N32" s="1">
        <v>10</v>
      </c>
      <c r="O32" s="48"/>
      <c r="P32" s="1">
        <v>10</v>
      </c>
      <c r="Q32" s="48"/>
      <c r="R32" s="1">
        <v>10</v>
      </c>
      <c r="S32" s="48"/>
      <c r="T32" s="1">
        <v>10</v>
      </c>
      <c r="U32" s="48"/>
      <c r="V32" s="1">
        <v>10</v>
      </c>
      <c r="W32" s="48"/>
      <c r="X32" s="1">
        <v>10</v>
      </c>
      <c r="Y32" s="51"/>
      <c r="Z32" s="14">
        <f t="shared" si="6"/>
        <v>120</v>
      </c>
      <c r="AA32" s="15">
        <f t="shared" si="7"/>
        <v>276</v>
      </c>
      <c r="AB32" s="113">
        <v>6</v>
      </c>
      <c r="AC32" s="114">
        <f t="shared" si="8"/>
        <v>720</v>
      </c>
      <c r="AD32" s="115">
        <f t="shared" si="9"/>
        <v>1656</v>
      </c>
    </row>
    <row r="33" spans="1:30" ht="18" customHeight="1" x14ac:dyDescent="0.25">
      <c r="A33" s="55" t="s">
        <v>40</v>
      </c>
      <c r="B33" s="1">
        <v>30</v>
      </c>
      <c r="C33" s="48">
        <v>17</v>
      </c>
      <c r="D33" s="1">
        <v>30</v>
      </c>
      <c r="E33" s="48">
        <v>14</v>
      </c>
      <c r="F33" s="1">
        <v>30</v>
      </c>
      <c r="G33" s="48">
        <v>25</v>
      </c>
      <c r="H33" s="1">
        <v>30</v>
      </c>
      <c r="I33" s="48">
        <v>25</v>
      </c>
      <c r="J33" s="1">
        <v>30</v>
      </c>
      <c r="K33" s="48">
        <v>8</v>
      </c>
      <c r="L33" s="1">
        <v>30</v>
      </c>
      <c r="M33" s="48">
        <v>0</v>
      </c>
      <c r="N33" s="1">
        <v>30</v>
      </c>
      <c r="O33" s="48"/>
      <c r="P33" s="1">
        <v>30</v>
      </c>
      <c r="Q33" s="48"/>
      <c r="R33" s="1">
        <v>30</v>
      </c>
      <c r="S33" s="48"/>
      <c r="T33" s="1">
        <v>30</v>
      </c>
      <c r="U33" s="48"/>
      <c r="V33" s="1">
        <v>30</v>
      </c>
      <c r="W33" s="48"/>
      <c r="X33" s="1">
        <v>30</v>
      </c>
      <c r="Y33" s="51"/>
      <c r="Z33" s="14">
        <f t="shared" si="6"/>
        <v>360</v>
      </c>
      <c r="AA33" s="15">
        <f t="shared" si="7"/>
        <v>89</v>
      </c>
      <c r="AB33" s="113">
        <v>9</v>
      </c>
      <c r="AC33" s="114">
        <f t="shared" si="8"/>
        <v>3240</v>
      </c>
      <c r="AD33" s="115">
        <f t="shared" si="9"/>
        <v>801</v>
      </c>
    </row>
    <row r="34" spans="1:30" ht="18" customHeight="1" x14ac:dyDescent="0.25">
      <c r="A34" s="55" t="s">
        <v>27</v>
      </c>
      <c r="B34" s="1">
        <v>100</v>
      </c>
      <c r="C34" s="48">
        <v>236</v>
      </c>
      <c r="D34" s="1">
        <v>100</v>
      </c>
      <c r="E34" s="48">
        <v>70</v>
      </c>
      <c r="F34" s="1">
        <v>100</v>
      </c>
      <c r="G34" s="48">
        <v>77</v>
      </c>
      <c r="H34" s="1">
        <v>100</v>
      </c>
      <c r="I34" s="48">
        <v>83</v>
      </c>
      <c r="J34" s="1">
        <v>100</v>
      </c>
      <c r="K34" s="48">
        <v>61</v>
      </c>
      <c r="L34" s="1">
        <v>100</v>
      </c>
      <c r="M34" s="48">
        <v>214</v>
      </c>
      <c r="N34" s="1">
        <v>100</v>
      </c>
      <c r="O34" s="48"/>
      <c r="P34" s="1">
        <v>100</v>
      </c>
      <c r="Q34" s="48"/>
      <c r="R34" s="1">
        <v>100</v>
      </c>
      <c r="S34" s="48"/>
      <c r="T34" s="1">
        <v>100</v>
      </c>
      <c r="U34" s="48"/>
      <c r="V34" s="1">
        <v>100</v>
      </c>
      <c r="W34" s="48"/>
      <c r="X34" s="1">
        <v>100</v>
      </c>
      <c r="Y34" s="51"/>
      <c r="Z34" s="14">
        <f t="shared" si="6"/>
        <v>1200</v>
      </c>
      <c r="AA34" s="15">
        <f t="shared" si="7"/>
        <v>741</v>
      </c>
      <c r="AB34" s="113">
        <v>1</v>
      </c>
      <c r="AC34" s="114">
        <f t="shared" si="8"/>
        <v>1200</v>
      </c>
      <c r="AD34" s="115">
        <f t="shared" si="9"/>
        <v>741</v>
      </c>
    </row>
    <row r="35" spans="1:30" ht="18" customHeight="1" x14ac:dyDescent="0.25">
      <c r="A35" s="55" t="s">
        <v>28</v>
      </c>
      <c r="B35" s="1">
        <v>250</v>
      </c>
      <c r="C35" s="48">
        <v>280</v>
      </c>
      <c r="D35" s="1">
        <v>250</v>
      </c>
      <c r="E35" s="48">
        <v>0</v>
      </c>
      <c r="F35" s="1">
        <v>250</v>
      </c>
      <c r="G35" s="48">
        <v>20</v>
      </c>
      <c r="H35" s="1">
        <v>370</v>
      </c>
      <c r="I35" s="48">
        <v>170</v>
      </c>
      <c r="J35" s="1">
        <v>370</v>
      </c>
      <c r="K35" s="48">
        <v>179</v>
      </c>
      <c r="L35" s="1">
        <v>370</v>
      </c>
      <c r="M35" s="48">
        <v>58</v>
      </c>
      <c r="N35" s="1">
        <v>370</v>
      </c>
      <c r="O35" s="48"/>
      <c r="P35" s="1">
        <v>370</v>
      </c>
      <c r="Q35" s="48"/>
      <c r="R35" s="1">
        <v>370</v>
      </c>
      <c r="S35" s="48"/>
      <c r="T35" s="1">
        <v>370</v>
      </c>
      <c r="U35" s="48"/>
      <c r="V35" s="1">
        <v>370</v>
      </c>
      <c r="W35" s="48"/>
      <c r="X35" s="1">
        <v>370</v>
      </c>
      <c r="Y35" s="51"/>
      <c r="Z35" s="14">
        <f t="shared" si="6"/>
        <v>4080</v>
      </c>
      <c r="AA35" s="15">
        <f t="shared" si="7"/>
        <v>707</v>
      </c>
      <c r="AB35" s="113">
        <v>7</v>
      </c>
      <c r="AC35" s="114">
        <f t="shared" si="8"/>
        <v>28560</v>
      </c>
      <c r="AD35" s="115">
        <f t="shared" si="9"/>
        <v>4949</v>
      </c>
    </row>
    <row r="36" spans="1:30" ht="18" customHeight="1" x14ac:dyDescent="0.25">
      <c r="A36" s="55" t="s">
        <v>29</v>
      </c>
      <c r="B36" s="1">
        <v>20</v>
      </c>
      <c r="C36" s="48">
        <v>26</v>
      </c>
      <c r="D36" s="1">
        <v>20</v>
      </c>
      <c r="E36" s="48">
        <v>21</v>
      </c>
      <c r="F36" s="1">
        <v>20</v>
      </c>
      <c r="G36" s="48">
        <v>26</v>
      </c>
      <c r="H36" s="1">
        <v>20</v>
      </c>
      <c r="I36" s="48">
        <v>15</v>
      </c>
      <c r="J36" s="1">
        <v>20</v>
      </c>
      <c r="K36" s="48">
        <v>11</v>
      </c>
      <c r="L36" s="1">
        <v>20</v>
      </c>
      <c r="M36" s="48">
        <v>46</v>
      </c>
      <c r="N36" s="1">
        <v>20</v>
      </c>
      <c r="O36" s="48"/>
      <c r="P36" s="1">
        <v>20</v>
      </c>
      <c r="Q36" s="48"/>
      <c r="R36" s="1">
        <v>20</v>
      </c>
      <c r="S36" s="48"/>
      <c r="T36" s="1">
        <v>20</v>
      </c>
      <c r="U36" s="48"/>
      <c r="V36" s="1">
        <v>20</v>
      </c>
      <c r="W36" s="48"/>
      <c r="X36" s="1">
        <v>20</v>
      </c>
      <c r="Y36" s="51"/>
      <c r="Z36" s="14">
        <f t="shared" si="6"/>
        <v>240</v>
      </c>
      <c r="AA36" s="15">
        <f t="shared" si="7"/>
        <v>145</v>
      </c>
      <c r="AB36" s="113">
        <v>4</v>
      </c>
      <c r="AC36" s="114">
        <f t="shared" si="8"/>
        <v>960</v>
      </c>
      <c r="AD36" s="115">
        <f t="shared" si="9"/>
        <v>580</v>
      </c>
    </row>
    <row r="37" spans="1:30" ht="18" customHeight="1" x14ac:dyDescent="0.25">
      <c r="A37" s="55" t="s">
        <v>45</v>
      </c>
      <c r="B37" s="1">
        <v>80</v>
      </c>
      <c r="C37" s="48">
        <v>86</v>
      </c>
      <c r="D37" s="1">
        <v>80</v>
      </c>
      <c r="E37" s="48">
        <v>76</v>
      </c>
      <c r="F37" s="1">
        <v>80</v>
      </c>
      <c r="G37" s="48">
        <v>86</v>
      </c>
      <c r="H37" s="1">
        <v>80</v>
      </c>
      <c r="I37" s="48">
        <v>80</v>
      </c>
      <c r="J37" s="1">
        <v>80</v>
      </c>
      <c r="K37" s="48">
        <v>86</v>
      </c>
      <c r="L37" s="1">
        <v>80</v>
      </c>
      <c r="M37" s="48">
        <v>74</v>
      </c>
      <c r="N37" s="1">
        <v>80</v>
      </c>
      <c r="O37" s="48"/>
      <c r="P37" s="1">
        <v>80</v>
      </c>
      <c r="Q37" s="48"/>
      <c r="R37" s="1">
        <v>80</v>
      </c>
      <c r="S37" s="48"/>
      <c r="T37" s="1">
        <v>80</v>
      </c>
      <c r="U37" s="48"/>
      <c r="V37" s="1">
        <v>80</v>
      </c>
      <c r="W37" s="48"/>
      <c r="X37" s="1">
        <v>80</v>
      </c>
      <c r="Y37" s="51"/>
      <c r="Z37" s="14">
        <f t="shared" si="6"/>
        <v>960</v>
      </c>
      <c r="AA37" s="15">
        <f t="shared" si="7"/>
        <v>488</v>
      </c>
      <c r="AB37" s="113">
        <v>2</v>
      </c>
      <c r="AC37" s="114">
        <f t="shared" si="8"/>
        <v>1920</v>
      </c>
      <c r="AD37" s="115">
        <f t="shared" si="9"/>
        <v>976</v>
      </c>
    </row>
    <row r="38" spans="1:30" ht="18" customHeight="1" x14ac:dyDescent="0.25">
      <c r="A38" s="55" t="s">
        <v>30</v>
      </c>
      <c r="B38" s="1">
        <v>180</v>
      </c>
      <c r="C38" s="48">
        <v>116</v>
      </c>
      <c r="D38" s="1">
        <v>180</v>
      </c>
      <c r="E38" s="48">
        <v>117</v>
      </c>
      <c r="F38" s="1">
        <v>180</v>
      </c>
      <c r="G38" s="48">
        <v>211</v>
      </c>
      <c r="H38" s="1">
        <v>180</v>
      </c>
      <c r="I38" s="48">
        <v>118</v>
      </c>
      <c r="J38" s="1">
        <v>180</v>
      </c>
      <c r="K38" s="48">
        <v>209</v>
      </c>
      <c r="L38" s="1">
        <v>180</v>
      </c>
      <c r="M38" s="48">
        <v>131</v>
      </c>
      <c r="N38" s="1">
        <v>180</v>
      </c>
      <c r="O38" s="48"/>
      <c r="P38" s="1">
        <v>180</v>
      </c>
      <c r="Q38" s="48"/>
      <c r="R38" s="1">
        <v>180</v>
      </c>
      <c r="S38" s="48"/>
      <c r="T38" s="1">
        <v>180</v>
      </c>
      <c r="U38" s="48"/>
      <c r="V38" s="1">
        <v>180</v>
      </c>
      <c r="W38" s="48"/>
      <c r="X38" s="1">
        <v>180</v>
      </c>
      <c r="Y38" s="51"/>
      <c r="Z38" s="14">
        <f t="shared" si="6"/>
        <v>2160</v>
      </c>
      <c r="AA38" s="15">
        <f t="shared" si="7"/>
        <v>902</v>
      </c>
      <c r="AB38" s="113">
        <v>15</v>
      </c>
      <c r="AC38" s="114">
        <f t="shared" si="8"/>
        <v>32400</v>
      </c>
      <c r="AD38" s="115">
        <f t="shared" si="9"/>
        <v>13530</v>
      </c>
    </row>
    <row r="39" spans="1:30" ht="18" customHeight="1" x14ac:dyDescent="0.25">
      <c r="A39" s="55" t="s">
        <v>48</v>
      </c>
      <c r="B39" s="1">
        <v>50</v>
      </c>
      <c r="C39" s="48">
        <v>0</v>
      </c>
      <c r="D39" s="1">
        <v>50</v>
      </c>
      <c r="E39" s="48">
        <v>0</v>
      </c>
      <c r="F39" s="1">
        <v>50</v>
      </c>
      <c r="G39" s="48">
        <v>0</v>
      </c>
      <c r="H39" s="1">
        <v>50</v>
      </c>
      <c r="I39" s="48">
        <v>0</v>
      </c>
      <c r="J39" s="1">
        <v>50</v>
      </c>
      <c r="K39" s="48">
        <v>0</v>
      </c>
      <c r="L39" s="1">
        <v>50</v>
      </c>
      <c r="M39" s="48">
        <v>0</v>
      </c>
      <c r="N39" s="1">
        <v>50</v>
      </c>
      <c r="O39" s="48"/>
      <c r="P39" s="1">
        <v>50</v>
      </c>
      <c r="Q39" s="48"/>
      <c r="R39" s="1">
        <v>50</v>
      </c>
      <c r="S39" s="48"/>
      <c r="T39" s="1">
        <v>50</v>
      </c>
      <c r="U39" s="48"/>
      <c r="V39" s="1">
        <v>50</v>
      </c>
      <c r="W39" s="48"/>
      <c r="X39" s="1">
        <v>50</v>
      </c>
      <c r="Y39" s="51"/>
      <c r="Z39" s="14">
        <f t="shared" si="6"/>
        <v>600</v>
      </c>
      <c r="AA39" s="15">
        <f t="shared" si="7"/>
        <v>0</v>
      </c>
      <c r="AB39" s="113">
        <v>5</v>
      </c>
      <c r="AC39" s="114">
        <f t="shared" si="8"/>
        <v>3000</v>
      </c>
      <c r="AD39" s="115">
        <f t="shared" si="9"/>
        <v>0</v>
      </c>
    </row>
    <row r="40" spans="1:30" ht="18" customHeight="1" x14ac:dyDescent="0.25">
      <c r="A40" s="55" t="s">
        <v>41</v>
      </c>
      <c r="B40" s="1">
        <v>60</v>
      </c>
      <c r="C40" s="48">
        <v>27</v>
      </c>
      <c r="D40" s="1">
        <v>60</v>
      </c>
      <c r="E40" s="48">
        <v>50</v>
      </c>
      <c r="F40" s="1">
        <v>60</v>
      </c>
      <c r="G40" s="48">
        <v>0</v>
      </c>
      <c r="H40" s="1">
        <v>60</v>
      </c>
      <c r="I40" s="48">
        <v>47</v>
      </c>
      <c r="J40" s="1">
        <v>60</v>
      </c>
      <c r="K40" s="48">
        <v>54</v>
      </c>
      <c r="L40" s="1">
        <v>60</v>
      </c>
      <c r="M40" s="48">
        <v>59</v>
      </c>
      <c r="N40" s="1">
        <v>60</v>
      </c>
      <c r="O40" s="48"/>
      <c r="P40" s="1">
        <v>60</v>
      </c>
      <c r="Q40" s="48"/>
      <c r="R40" s="1">
        <v>60</v>
      </c>
      <c r="S40" s="48"/>
      <c r="T40" s="1">
        <v>60</v>
      </c>
      <c r="U40" s="48"/>
      <c r="V40" s="1">
        <v>60</v>
      </c>
      <c r="W40" s="48"/>
      <c r="X40" s="1">
        <v>60</v>
      </c>
      <c r="Y40" s="51"/>
      <c r="Z40" s="14">
        <f t="shared" si="6"/>
        <v>720</v>
      </c>
      <c r="AA40" s="15">
        <f t="shared" si="7"/>
        <v>237</v>
      </c>
      <c r="AB40" s="113">
        <v>6</v>
      </c>
      <c r="AC40" s="114">
        <f t="shared" si="8"/>
        <v>4320</v>
      </c>
      <c r="AD40" s="115">
        <f t="shared" si="9"/>
        <v>1422</v>
      </c>
    </row>
    <row r="41" spans="1:30" ht="18" customHeight="1" x14ac:dyDescent="0.25">
      <c r="A41" s="55" t="s">
        <v>31</v>
      </c>
      <c r="B41" s="1">
        <v>35</v>
      </c>
      <c r="C41" s="48">
        <v>0</v>
      </c>
      <c r="D41" s="1">
        <v>35</v>
      </c>
      <c r="E41" s="48">
        <v>0</v>
      </c>
      <c r="F41" s="1">
        <v>35</v>
      </c>
      <c r="G41" s="48">
        <v>0</v>
      </c>
      <c r="H41" s="1">
        <v>35</v>
      </c>
      <c r="I41" s="48">
        <v>0</v>
      </c>
      <c r="J41" s="1">
        <v>35</v>
      </c>
      <c r="K41" s="48">
        <v>0</v>
      </c>
      <c r="L41" s="1">
        <v>35</v>
      </c>
      <c r="M41" s="48">
        <v>0</v>
      </c>
      <c r="N41" s="1">
        <v>35</v>
      </c>
      <c r="O41" s="48"/>
      <c r="P41" s="1">
        <v>35</v>
      </c>
      <c r="Q41" s="48"/>
      <c r="R41" s="1">
        <v>35</v>
      </c>
      <c r="S41" s="48"/>
      <c r="T41" s="1">
        <v>35</v>
      </c>
      <c r="U41" s="48"/>
      <c r="V41" s="1">
        <v>35</v>
      </c>
      <c r="W41" s="48"/>
      <c r="X41" s="1">
        <v>35</v>
      </c>
      <c r="Y41" s="51"/>
      <c r="Z41" s="14">
        <f t="shared" si="6"/>
        <v>420</v>
      </c>
      <c r="AA41" s="15">
        <f t="shared" si="7"/>
        <v>0</v>
      </c>
      <c r="AB41" s="113">
        <v>15</v>
      </c>
      <c r="AC41" s="114">
        <f t="shared" si="8"/>
        <v>6300</v>
      </c>
      <c r="AD41" s="115">
        <f t="shared" si="9"/>
        <v>0</v>
      </c>
    </row>
    <row r="42" spans="1:30" ht="18" customHeight="1" x14ac:dyDescent="0.25">
      <c r="A42" s="55" t="s">
        <v>42</v>
      </c>
      <c r="B42" s="1">
        <v>1050</v>
      </c>
      <c r="C42" s="48">
        <v>1014</v>
      </c>
      <c r="D42" s="1">
        <v>1050</v>
      </c>
      <c r="E42" s="48">
        <v>880</v>
      </c>
      <c r="F42" s="1">
        <v>1050</v>
      </c>
      <c r="G42" s="48">
        <v>875</v>
      </c>
      <c r="H42" s="1">
        <v>1050</v>
      </c>
      <c r="I42" s="48">
        <v>818</v>
      </c>
      <c r="J42" s="1">
        <v>1050</v>
      </c>
      <c r="K42" s="48">
        <v>850</v>
      </c>
      <c r="L42" s="1">
        <v>1050</v>
      </c>
      <c r="M42" s="48">
        <v>843</v>
      </c>
      <c r="N42" s="1">
        <v>1050</v>
      </c>
      <c r="O42" s="48"/>
      <c r="P42" s="1">
        <v>1050</v>
      </c>
      <c r="Q42" s="48"/>
      <c r="R42" s="1">
        <v>1050</v>
      </c>
      <c r="S42" s="48"/>
      <c r="T42" s="1">
        <v>1050</v>
      </c>
      <c r="U42" s="48"/>
      <c r="V42" s="1">
        <v>1050</v>
      </c>
      <c r="W42" s="48"/>
      <c r="X42" s="1">
        <v>1050</v>
      </c>
      <c r="Y42" s="51"/>
      <c r="Z42" s="14">
        <f t="shared" si="6"/>
        <v>12600</v>
      </c>
      <c r="AA42" s="15">
        <f t="shared" si="7"/>
        <v>5280</v>
      </c>
      <c r="AB42" s="113">
        <v>6</v>
      </c>
      <c r="AC42" s="114">
        <f t="shared" si="8"/>
        <v>75600</v>
      </c>
      <c r="AD42" s="115">
        <f t="shared" si="9"/>
        <v>31680</v>
      </c>
    </row>
    <row r="43" spans="1:30" ht="18" customHeight="1" x14ac:dyDescent="0.25">
      <c r="A43" s="55" t="s">
        <v>43</v>
      </c>
      <c r="B43" s="1">
        <v>5</v>
      </c>
      <c r="C43" s="48">
        <v>41</v>
      </c>
      <c r="D43" s="1">
        <v>5</v>
      </c>
      <c r="E43" s="48">
        <v>5</v>
      </c>
      <c r="F43" s="1">
        <v>5</v>
      </c>
      <c r="G43" s="48">
        <v>22</v>
      </c>
      <c r="H43" s="1">
        <v>5</v>
      </c>
      <c r="I43" s="48">
        <v>32</v>
      </c>
      <c r="J43" s="1">
        <v>5</v>
      </c>
      <c r="K43" s="48">
        <v>40</v>
      </c>
      <c r="L43" s="1">
        <v>5</v>
      </c>
      <c r="M43" s="48">
        <v>42</v>
      </c>
      <c r="N43" s="1">
        <v>5</v>
      </c>
      <c r="O43" s="48"/>
      <c r="P43" s="1">
        <v>5</v>
      </c>
      <c r="Q43" s="48"/>
      <c r="R43" s="1">
        <v>5</v>
      </c>
      <c r="S43" s="48"/>
      <c r="T43" s="1">
        <v>5</v>
      </c>
      <c r="U43" s="48"/>
      <c r="V43" s="1">
        <v>5</v>
      </c>
      <c r="W43" s="48"/>
      <c r="X43" s="1">
        <v>5</v>
      </c>
      <c r="Y43" s="51"/>
      <c r="Z43" s="14">
        <f t="shared" si="6"/>
        <v>60</v>
      </c>
      <c r="AA43" s="15">
        <f t="shared" si="7"/>
        <v>182</v>
      </c>
      <c r="AB43" s="113">
        <v>6</v>
      </c>
      <c r="AC43" s="114">
        <f t="shared" si="8"/>
        <v>360</v>
      </c>
      <c r="AD43" s="115">
        <f t="shared" si="9"/>
        <v>1092</v>
      </c>
    </row>
    <row r="44" spans="1:30" ht="18" customHeight="1" x14ac:dyDescent="0.25">
      <c r="A44" s="55" t="s">
        <v>32</v>
      </c>
      <c r="B44" s="1">
        <v>5</v>
      </c>
      <c r="C44" s="48">
        <v>0</v>
      </c>
      <c r="D44" s="1">
        <v>5</v>
      </c>
      <c r="E44" s="48">
        <v>0</v>
      </c>
      <c r="F44" s="1">
        <v>5</v>
      </c>
      <c r="G44" s="48">
        <v>0</v>
      </c>
      <c r="H44" s="1">
        <v>0</v>
      </c>
      <c r="I44" s="48">
        <v>0</v>
      </c>
      <c r="J44" s="1">
        <v>0</v>
      </c>
      <c r="K44" s="48">
        <v>0</v>
      </c>
      <c r="L44" s="1">
        <v>0</v>
      </c>
      <c r="M44" s="48">
        <v>0</v>
      </c>
      <c r="N44" s="1">
        <v>0</v>
      </c>
      <c r="O44" s="48"/>
      <c r="P44" s="1">
        <v>0</v>
      </c>
      <c r="Q44" s="48"/>
      <c r="R44" s="1">
        <v>0</v>
      </c>
      <c r="S44" s="48"/>
      <c r="T44" s="1">
        <v>0</v>
      </c>
      <c r="U44" s="48"/>
      <c r="V44" s="1">
        <v>0</v>
      </c>
      <c r="W44" s="48"/>
      <c r="X44" s="1">
        <v>0</v>
      </c>
      <c r="Y44" s="51"/>
      <c r="Z44" s="14">
        <f t="shared" si="6"/>
        <v>15</v>
      </c>
      <c r="AA44" s="15">
        <f t="shared" si="7"/>
        <v>0</v>
      </c>
      <c r="AB44" s="113">
        <v>10</v>
      </c>
      <c r="AC44" s="114">
        <f t="shared" si="8"/>
        <v>150</v>
      </c>
      <c r="AD44" s="115">
        <f t="shared" si="9"/>
        <v>0</v>
      </c>
    </row>
    <row r="45" spans="1:30" ht="18" customHeight="1" x14ac:dyDescent="0.25">
      <c r="A45" s="55" t="s">
        <v>49</v>
      </c>
      <c r="B45" s="1">
        <v>5</v>
      </c>
      <c r="C45" s="48">
        <v>0</v>
      </c>
      <c r="D45" s="1">
        <v>5</v>
      </c>
      <c r="E45" s="48">
        <v>2</v>
      </c>
      <c r="F45" s="1">
        <v>5</v>
      </c>
      <c r="G45" s="48">
        <v>6</v>
      </c>
      <c r="H45" s="1">
        <v>9</v>
      </c>
      <c r="I45" s="48">
        <v>6</v>
      </c>
      <c r="J45" s="1">
        <v>9</v>
      </c>
      <c r="K45" s="48">
        <v>8</v>
      </c>
      <c r="L45" s="1">
        <v>9</v>
      </c>
      <c r="M45" s="48">
        <v>4</v>
      </c>
      <c r="N45" s="1">
        <v>9</v>
      </c>
      <c r="O45" s="48"/>
      <c r="P45" s="1">
        <v>9</v>
      </c>
      <c r="Q45" s="48"/>
      <c r="R45" s="1">
        <v>9</v>
      </c>
      <c r="S45" s="48"/>
      <c r="T45" s="1">
        <v>9</v>
      </c>
      <c r="U45" s="48"/>
      <c r="V45" s="1">
        <v>9</v>
      </c>
      <c r="W45" s="48"/>
      <c r="X45" s="1">
        <v>9</v>
      </c>
      <c r="Y45" s="51"/>
      <c r="Z45" s="14">
        <f t="shared" si="6"/>
        <v>96</v>
      </c>
      <c r="AA45" s="15">
        <f t="shared" si="7"/>
        <v>26</v>
      </c>
      <c r="AB45" s="113">
        <v>15</v>
      </c>
      <c r="AC45" s="114">
        <f t="shared" si="8"/>
        <v>1440</v>
      </c>
      <c r="AD45" s="115">
        <f t="shared" si="9"/>
        <v>390</v>
      </c>
    </row>
    <row r="46" spans="1:30" ht="18" customHeight="1" x14ac:dyDescent="0.25">
      <c r="A46" s="55" t="s">
        <v>86</v>
      </c>
      <c r="B46" s="1"/>
      <c r="C46" s="48"/>
      <c r="D46" s="1"/>
      <c r="E46" s="48"/>
      <c r="F46" s="1"/>
      <c r="G46" s="48"/>
      <c r="H46" s="1">
        <v>170</v>
      </c>
      <c r="I46" s="48">
        <v>123</v>
      </c>
      <c r="J46" s="1">
        <v>170</v>
      </c>
      <c r="K46" s="48">
        <v>85</v>
      </c>
      <c r="L46" s="1">
        <v>170</v>
      </c>
      <c r="M46" s="48">
        <v>51</v>
      </c>
      <c r="N46" s="1">
        <v>170</v>
      </c>
      <c r="O46" s="48"/>
      <c r="P46" s="1">
        <v>170</v>
      </c>
      <c r="Q46" s="48"/>
      <c r="R46" s="1">
        <v>170</v>
      </c>
      <c r="S46" s="48"/>
      <c r="T46" s="1">
        <v>170</v>
      </c>
      <c r="U46" s="48"/>
      <c r="V46" s="1">
        <v>170</v>
      </c>
      <c r="W46" s="48"/>
      <c r="X46" s="1">
        <v>170</v>
      </c>
      <c r="Y46" s="51"/>
      <c r="Z46" s="14">
        <f t="shared" si="6"/>
        <v>1530</v>
      </c>
      <c r="AA46" s="15">
        <f t="shared" si="7"/>
        <v>259</v>
      </c>
      <c r="AB46" s="113">
        <v>15</v>
      </c>
      <c r="AC46" s="114">
        <f t="shared" si="8"/>
        <v>22950</v>
      </c>
      <c r="AD46" s="115">
        <f t="shared" si="9"/>
        <v>3885</v>
      </c>
    </row>
    <row r="47" spans="1:30" ht="18" customHeight="1" x14ac:dyDescent="0.25">
      <c r="A47" s="55" t="s">
        <v>33</v>
      </c>
      <c r="B47" s="1">
        <v>80</v>
      </c>
      <c r="C47" s="48">
        <v>228</v>
      </c>
      <c r="D47" s="1">
        <v>80</v>
      </c>
      <c r="E47" s="48">
        <v>255</v>
      </c>
      <c r="F47" s="1">
        <v>80</v>
      </c>
      <c r="G47" s="48">
        <v>312</v>
      </c>
      <c r="H47" s="1">
        <v>80</v>
      </c>
      <c r="I47" s="48">
        <v>266</v>
      </c>
      <c r="J47" s="1">
        <v>80</v>
      </c>
      <c r="K47" s="48">
        <v>272</v>
      </c>
      <c r="L47" s="1">
        <v>80</v>
      </c>
      <c r="M47" s="48">
        <v>888</v>
      </c>
      <c r="N47" s="1">
        <v>80</v>
      </c>
      <c r="O47" s="48"/>
      <c r="P47" s="1">
        <v>80</v>
      </c>
      <c r="Q47" s="48"/>
      <c r="R47" s="1">
        <v>80</v>
      </c>
      <c r="S47" s="48"/>
      <c r="T47" s="1">
        <v>80</v>
      </c>
      <c r="U47" s="48"/>
      <c r="V47" s="1">
        <v>80</v>
      </c>
      <c r="W47" s="48"/>
      <c r="X47" s="1">
        <v>80</v>
      </c>
      <c r="Y47" s="51"/>
      <c r="Z47" s="14">
        <f t="shared" si="6"/>
        <v>960</v>
      </c>
      <c r="AA47" s="15">
        <f t="shared" si="7"/>
        <v>2221</v>
      </c>
      <c r="AB47" s="113">
        <v>8</v>
      </c>
      <c r="AC47" s="114">
        <f t="shared" si="8"/>
        <v>7680</v>
      </c>
      <c r="AD47" s="115">
        <f t="shared" si="9"/>
        <v>17768</v>
      </c>
    </row>
    <row r="48" spans="1:30" ht="18" customHeight="1" x14ac:dyDescent="0.25">
      <c r="A48" s="55" t="s">
        <v>34</v>
      </c>
      <c r="B48" s="1">
        <v>1000</v>
      </c>
      <c r="C48" s="48">
        <v>897</v>
      </c>
      <c r="D48" s="1">
        <v>1000</v>
      </c>
      <c r="E48" s="48">
        <v>808</v>
      </c>
      <c r="F48" s="1">
        <v>1000</v>
      </c>
      <c r="G48" s="48">
        <v>788</v>
      </c>
      <c r="H48" s="1">
        <v>1000</v>
      </c>
      <c r="I48" s="48">
        <v>810</v>
      </c>
      <c r="J48" s="1">
        <v>1000</v>
      </c>
      <c r="K48" s="48">
        <v>738</v>
      </c>
      <c r="L48" s="1">
        <v>1000</v>
      </c>
      <c r="M48" s="48">
        <v>319</v>
      </c>
      <c r="N48" s="1">
        <v>1000</v>
      </c>
      <c r="O48" s="48"/>
      <c r="P48" s="1">
        <v>1000</v>
      </c>
      <c r="Q48" s="48"/>
      <c r="R48" s="1">
        <v>1000</v>
      </c>
      <c r="S48" s="48"/>
      <c r="T48" s="1">
        <v>1000</v>
      </c>
      <c r="U48" s="48"/>
      <c r="V48" s="1">
        <v>1000</v>
      </c>
      <c r="W48" s="48"/>
      <c r="X48" s="1">
        <v>1000</v>
      </c>
      <c r="Y48" s="51"/>
      <c r="Z48" s="14">
        <f t="shared" si="6"/>
        <v>12000</v>
      </c>
      <c r="AA48" s="15">
        <f t="shared" si="7"/>
        <v>4360</v>
      </c>
      <c r="AB48" s="113">
        <v>5</v>
      </c>
      <c r="AC48" s="114">
        <f t="shared" si="8"/>
        <v>60000</v>
      </c>
      <c r="AD48" s="115">
        <f t="shared" si="9"/>
        <v>21800</v>
      </c>
    </row>
    <row r="49" spans="1:32" ht="18" customHeight="1" x14ac:dyDescent="0.25">
      <c r="A49" s="55" t="s">
        <v>35</v>
      </c>
      <c r="B49" s="1">
        <v>120</v>
      </c>
      <c r="C49" s="48">
        <v>211</v>
      </c>
      <c r="D49" s="1">
        <v>120</v>
      </c>
      <c r="E49" s="48">
        <v>214</v>
      </c>
      <c r="F49" s="1">
        <v>120</v>
      </c>
      <c r="G49" s="48">
        <v>187</v>
      </c>
      <c r="H49" s="1">
        <v>120</v>
      </c>
      <c r="I49" s="48">
        <v>215</v>
      </c>
      <c r="J49" s="1">
        <v>120</v>
      </c>
      <c r="K49" s="48">
        <v>219</v>
      </c>
      <c r="L49" s="1">
        <v>120</v>
      </c>
      <c r="M49" s="48">
        <v>189</v>
      </c>
      <c r="N49" s="1">
        <v>120</v>
      </c>
      <c r="O49" s="48"/>
      <c r="P49" s="1">
        <v>120</v>
      </c>
      <c r="Q49" s="48"/>
      <c r="R49" s="1">
        <v>120</v>
      </c>
      <c r="S49" s="48"/>
      <c r="T49" s="1">
        <v>120</v>
      </c>
      <c r="U49" s="48"/>
      <c r="V49" s="1">
        <v>120</v>
      </c>
      <c r="W49" s="48"/>
      <c r="X49" s="1">
        <v>120</v>
      </c>
      <c r="Y49" s="51"/>
      <c r="Z49" s="14">
        <f t="shared" si="6"/>
        <v>1440</v>
      </c>
      <c r="AA49" s="15">
        <f t="shared" si="7"/>
        <v>1235</v>
      </c>
      <c r="AB49" s="113">
        <v>16</v>
      </c>
      <c r="AC49" s="114">
        <f t="shared" si="8"/>
        <v>23040</v>
      </c>
      <c r="AD49" s="115">
        <f t="shared" si="9"/>
        <v>19760</v>
      </c>
    </row>
    <row r="50" spans="1:32" ht="18" customHeight="1" x14ac:dyDescent="0.25">
      <c r="A50" s="55" t="s">
        <v>36</v>
      </c>
      <c r="B50" s="1">
        <v>100</v>
      </c>
      <c r="C50" s="48">
        <v>74</v>
      </c>
      <c r="D50" s="1">
        <v>100</v>
      </c>
      <c r="E50" s="48">
        <v>104</v>
      </c>
      <c r="F50" s="1">
        <v>100</v>
      </c>
      <c r="G50" s="48">
        <v>85</v>
      </c>
      <c r="H50" s="1">
        <v>100</v>
      </c>
      <c r="I50" s="48">
        <v>74</v>
      </c>
      <c r="J50" s="1">
        <v>100</v>
      </c>
      <c r="K50" s="48">
        <v>93</v>
      </c>
      <c r="L50" s="1">
        <v>100</v>
      </c>
      <c r="M50" s="48">
        <v>130</v>
      </c>
      <c r="N50" s="1">
        <v>100</v>
      </c>
      <c r="O50" s="48"/>
      <c r="P50" s="1">
        <v>100</v>
      </c>
      <c r="Q50" s="48"/>
      <c r="R50" s="1">
        <v>100</v>
      </c>
      <c r="S50" s="48"/>
      <c r="T50" s="1">
        <v>100</v>
      </c>
      <c r="U50" s="48"/>
      <c r="V50" s="1">
        <v>100</v>
      </c>
      <c r="W50" s="48"/>
      <c r="X50" s="1">
        <v>100</v>
      </c>
      <c r="Y50" s="51"/>
      <c r="Z50" s="14">
        <f t="shared" si="6"/>
        <v>1200</v>
      </c>
      <c r="AA50" s="15">
        <f t="shared" si="7"/>
        <v>560</v>
      </c>
      <c r="AB50" s="113">
        <v>8</v>
      </c>
      <c r="AC50" s="114">
        <f t="shared" si="8"/>
        <v>9600</v>
      </c>
      <c r="AD50" s="115">
        <f t="shared" si="9"/>
        <v>4480</v>
      </c>
    </row>
    <row r="51" spans="1:32" ht="18" customHeight="1" x14ac:dyDescent="0.25">
      <c r="A51" s="55" t="s">
        <v>46</v>
      </c>
      <c r="B51" s="1">
        <v>20</v>
      </c>
      <c r="C51" s="48">
        <v>42</v>
      </c>
      <c r="D51" s="1">
        <v>20</v>
      </c>
      <c r="E51" s="48">
        <v>32</v>
      </c>
      <c r="F51" s="1">
        <v>20</v>
      </c>
      <c r="G51" s="48">
        <v>44</v>
      </c>
      <c r="H51" s="1">
        <v>20</v>
      </c>
      <c r="I51" s="48">
        <v>43</v>
      </c>
      <c r="J51" s="1">
        <v>20</v>
      </c>
      <c r="K51" s="48">
        <v>39</v>
      </c>
      <c r="L51" s="1">
        <v>20</v>
      </c>
      <c r="M51" s="48">
        <v>34</v>
      </c>
      <c r="N51" s="1">
        <v>20</v>
      </c>
      <c r="O51" s="48"/>
      <c r="P51" s="1">
        <v>20</v>
      </c>
      <c r="Q51" s="48"/>
      <c r="R51" s="1">
        <v>20</v>
      </c>
      <c r="S51" s="48"/>
      <c r="T51" s="1">
        <v>20</v>
      </c>
      <c r="U51" s="48"/>
      <c r="V51" s="1">
        <v>20</v>
      </c>
      <c r="W51" s="48"/>
      <c r="X51" s="1">
        <v>20</v>
      </c>
      <c r="Y51" s="51"/>
      <c r="Z51" s="14">
        <f t="shared" si="6"/>
        <v>240</v>
      </c>
      <c r="AA51" s="15">
        <f t="shared" si="7"/>
        <v>234</v>
      </c>
      <c r="AB51" s="113">
        <v>8</v>
      </c>
      <c r="AC51" s="114">
        <f t="shared" si="8"/>
        <v>1920</v>
      </c>
      <c r="AD51" s="115">
        <f t="shared" si="9"/>
        <v>1872</v>
      </c>
    </row>
    <row r="52" spans="1:32" ht="18" customHeight="1" thickBot="1" x14ac:dyDescent="0.3">
      <c r="A52" s="131" t="s">
        <v>37</v>
      </c>
      <c r="B52" s="16">
        <v>14</v>
      </c>
      <c r="C52" s="32">
        <v>16</v>
      </c>
      <c r="D52" s="16">
        <v>14</v>
      </c>
      <c r="E52" s="32">
        <v>14</v>
      </c>
      <c r="F52" s="16">
        <v>14</v>
      </c>
      <c r="G52" s="32">
        <v>16</v>
      </c>
      <c r="H52" s="16">
        <v>14</v>
      </c>
      <c r="I52" s="32">
        <v>8</v>
      </c>
      <c r="J52" s="16">
        <v>14</v>
      </c>
      <c r="K52" s="32">
        <v>12</v>
      </c>
      <c r="L52" s="16">
        <v>14</v>
      </c>
      <c r="M52" s="32">
        <v>17</v>
      </c>
      <c r="N52" s="16">
        <v>14</v>
      </c>
      <c r="O52" s="32"/>
      <c r="P52" s="16">
        <v>14</v>
      </c>
      <c r="Q52" s="32"/>
      <c r="R52" s="16">
        <v>14</v>
      </c>
      <c r="S52" s="32"/>
      <c r="T52" s="16">
        <v>14</v>
      </c>
      <c r="U52" s="32"/>
      <c r="V52" s="16">
        <v>14</v>
      </c>
      <c r="W52" s="32"/>
      <c r="X52" s="16">
        <v>14</v>
      </c>
      <c r="Y52" s="33"/>
      <c r="Z52" s="67">
        <f t="shared" si="6"/>
        <v>168</v>
      </c>
      <c r="AA52" s="61">
        <f t="shared" si="7"/>
        <v>83</v>
      </c>
      <c r="AB52" s="133">
        <v>19</v>
      </c>
      <c r="AC52" s="134">
        <f t="shared" si="8"/>
        <v>3192</v>
      </c>
      <c r="AD52" s="135">
        <f t="shared" si="9"/>
        <v>1577</v>
      </c>
    </row>
    <row r="53" spans="1:32" ht="18" customHeight="1" thickBot="1" x14ac:dyDescent="0.3">
      <c r="A53" s="127" t="s">
        <v>19</v>
      </c>
      <c r="B53" s="129">
        <f t="shared" ref="B53:Z53" si="10">SUM(B28:B52)</f>
        <v>3237</v>
      </c>
      <c r="C53" s="125">
        <f t="shared" si="10"/>
        <v>3373</v>
      </c>
      <c r="D53" s="129">
        <f t="shared" si="10"/>
        <v>3237</v>
      </c>
      <c r="E53" s="125">
        <f>SUM(E28:E52)</f>
        <v>2735</v>
      </c>
      <c r="F53" s="129">
        <f t="shared" si="10"/>
        <v>3237</v>
      </c>
      <c r="G53" s="125">
        <f t="shared" si="10"/>
        <v>2854</v>
      </c>
      <c r="H53" s="129">
        <f t="shared" si="10"/>
        <v>3526</v>
      </c>
      <c r="I53" s="125">
        <f t="shared" si="10"/>
        <v>3035</v>
      </c>
      <c r="J53" s="129">
        <f t="shared" si="10"/>
        <v>3526</v>
      </c>
      <c r="K53" s="125">
        <f t="shared" si="10"/>
        <v>3028</v>
      </c>
      <c r="L53" s="129">
        <f t="shared" si="10"/>
        <v>3526</v>
      </c>
      <c r="M53" s="125">
        <f t="shared" si="10"/>
        <v>3181</v>
      </c>
      <c r="N53" s="129">
        <f t="shared" si="10"/>
        <v>3526</v>
      </c>
      <c r="O53" s="125">
        <f t="shared" si="10"/>
        <v>0</v>
      </c>
      <c r="P53" s="129">
        <f t="shared" si="10"/>
        <v>3526</v>
      </c>
      <c r="Q53" s="125">
        <f t="shared" si="10"/>
        <v>0</v>
      </c>
      <c r="R53" s="129">
        <f t="shared" si="10"/>
        <v>3526</v>
      </c>
      <c r="S53" s="125">
        <f t="shared" si="10"/>
        <v>0</v>
      </c>
      <c r="T53" s="129">
        <f t="shared" si="10"/>
        <v>3526</v>
      </c>
      <c r="U53" s="125">
        <f t="shared" si="10"/>
        <v>0</v>
      </c>
      <c r="V53" s="129">
        <f t="shared" si="10"/>
        <v>3526</v>
      </c>
      <c r="W53" s="125">
        <f t="shared" si="10"/>
        <v>0</v>
      </c>
      <c r="X53" s="129">
        <f t="shared" si="10"/>
        <v>3526</v>
      </c>
      <c r="Y53" s="125">
        <f t="shared" si="10"/>
        <v>0</v>
      </c>
      <c r="Z53" s="129">
        <f t="shared" si="10"/>
        <v>41445</v>
      </c>
      <c r="AA53" s="125">
        <f>SUM(AA28:AA52)</f>
        <v>18206</v>
      </c>
      <c r="AB53" s="136" t="s">
        <v>82</v>
      </c>
      <c r="AC53" s="137">
        <f>SUM(AC28:AC52)</f>
        <v>294600</v>
      </c>
      <c r="AD53" s="138">
        <f>SUM(AD28:AD52)</f>
        <v>132487</v>
      </c>
    </row>
    <row r="54" spans="1:32" ht="18" customHeight="1" thickBot="1" x14ac:dyDescent="0.3">
      <c r="A54" s="128" t="s">
        <v>83</v>
      </c>
      <c r="B54" s="87">
        <f>SUMPRODUCT(B28:B52,$AB$28:$AB$52)</f>
        <v>22000</v>
      </c>
      <c r="C54" s="88">
        <f>SUMPRODUCT(C28:C52,$AB$28:$AB$52)</f>
        <v>22776</v>
      </c>
      <c r="D54" s="87">
        <f t="shared" ref="D54:Z54" si="11">SUMPRODUCT(D28:D52,$AB$28:$AB$52)</f>
        <v>22000</v>
      </c>
      <c r="E54" s="88">
        <f>SUMPRODUCT(E28:E52,$AB$28:$AB$52)</f>
        <v>19443</v>
      </c>
      <c r="F54" s="87">
        <f t="shared" si="11"/>
        <v>22000</v>
      </c>
      <c r="G54" s="88">
        <f t="shared" si="11"/>
        <v>20997</v>
      </c>
      <c r="H54" s="87">
        <f t="shared" si="11"/>
        <v>25400</v>
      </c>
      <c r="I54" s="88">
        <f t="shared" si="11"/>
        <v>22497</v>
      </c>
      <c r="J54" s="87">
        <f t="shared" si="11"/>
        <v>25400</v>
      </c>
      <c r="K54" s="88">
        <f t="shared" si="11"/>
        <v>23146</v>
      </c>
      <c r="L54" s="87">
        <f t="shared" si="11"/>
        <v>25400</v>
      </c>
      <c r="M54" s="88">
        <f t="shared" si="11"/>
        <v>23628</v>
      </c>
      <c r="N54" s="87">
        <f t="shared" si="11"/>
        <v>25400</v>
      </c>
      <c r="O54" s="88">
        <f t="shared" si="11"/>
        <v>0</v>
      </c>
      <c r="P54" s="87">
        <f t="shared" si="11"/>
        <v>25400</v>
      </c>
      <c r="Q54" s="88">
        <f t="shared" si="11"/>
        <v>0</v>
      </c>
      <c r="R54" s="87">
        <f t="shared" si="11"/>
        <v>25400</v>
      </c>
      <c r="S54" s="88">
        <f t="shared" si="11"/>
        <v>0</v>
      </c>
      <c r="T54" s="87">
        <f t="shared" si="11"/>
        <v>25400</v>
      </c>
      <c r="U54" s="88">
        <f t="shared" si="11"/>
        <v>0</v>
      </c>
      <c r="V54" s="87">
        <f t="shared" si="11"/>
        <v>25400</v>
      </c>
      <c r="W54" s="88">
        <f t="shared" si="11"/>
        <v>0</v>
      </c>
      <c r="X54" s="87">
        <f t="shared" si="11"/>
        <v>25400</v>
      </c>
      <c r="Y54" s="88">
        <f t="shared" si="11"/>
        <v>0</v>
      </c>
      <c r="Z54" s="87">
        <f t="shared" si="11"/>
        <v>294600</v>
      </c>
      <c r="AA54" s="88">
        <f>SUMPRODUCT(AA28:AA52,$AB$28:$AB$52)</f>
        <v>132487</v>
      </c>
      <c r="AB54" s="86"/>
      <c r="AC54" s="86"/>
      <c r="AD54" s="86"/>
      <c r="AE54" s="86"/>
      <c r="AF54" s="86"/>
    </row>
    <row r="55" spans="1:32" s="58" customFormat="1" ht="18" customHeight="1" x14ac:dyDescent="0.25">
      <c r="A55" s="178" t="s">
        <v>80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86"/>
      <c r="AA55" s="86"/>
      <c r="AB55" s="132"/>
      <c r="AC55" s="132"/>
      <c r="AD55" s="132"/>
    </row>
    <row r="56" spans="1:32" s="58" customFormat="1" ht="18" customHeight="1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6"/>
      <c r="W56" s="56"/>
      <c r="X56" s="56"/>
      <c r="Y56" s="57"/>
      <c r="Z56" s="56"/>
      <c r="AA56" s="56"/>
    </row>
    <row r="57" spans="1:32" s="58" customFormat="1" ht="18" customHeight="1" x14ac:dyDescent="0.25">
      <c r="A57" s="59"/>
      <c r="B57" s="179" t="s">
        <v>76</v>
      </c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</row>
    <row r="58" spans="1:32" s="58" customFormat="1" ht="5.0999999999999996" customHeight="1" thickBot="1" x14ac:dyDescent="0.3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6"/>
      <c r="W58" s="56"/>
      <c r="X58" s="56"/>
      <c r="Y58" s="57"/>
      <c r="Z58" s="56"/>
      <c r="AA58" s="56"/>
    </row>
    <row r="59" spans="1:32" s="58" customFormat="1" ht="18" customHeight="1" thickBot="1" x14ac:dyDescent="0.3">
      <c r="A59" s="62"/>
      <c r="B59" s="182" t="s">
        <v>0</v>
      </c>
      <c r="C59" s="183"/>
      <c r="D59" s="184" t="s">
        <v>1</v>
      </c>
      <c r="E59" s="183"/>
      <c r="F59" s="173" t="s">
        <v>2</v>
      </c>
      <c r="G59" s="174"/>
      <c r="H59" s="173" t="s">
        <v>3</v>
      </c>
      <c r="I59" s="174"/>
      <c r="J59" s="173" t="s">
        <v>4</v>
      </c>
      <c r="K59" s="174"/>
      <c r="L59" s="173" t="s">
        <v>5</v>
      </c>
      <c r="M59" s="174"/>
      <c r="N59" s="166" t="s">
        <v>13</v>
      </c>
      <c r="O59" s="165"/>
      <c r="P59" s="164" t="s">
        <v>14</v>
      </c>
      <c r="Q59" s="165"/>
      <c r="R59" s="164" t="s">
        <v>15</v>
      </c>
      <c r="S59" s="165"/>
      <c r="T59" s="164" t="s">
        <v>16</v>
      </c>
      <c r="U59" s="165"/>
      <c r="V59" s="164" t="s">
        <v>17</v>
      </c>
      <c r="W59" s="165"/>
      <c r="X59" s="164" t="s">
        <v>18</v>
      </c>
      <c r="Y59" s="167"/>
      <c r="Z59" s="180" t="s">
        <v>90</v>
      </c>
      <c r="AA59" s="181"/>
      <c r="AB59" s="175" t="s">
        <v>115</v>
      </c>
      <c r="AC59" s="176"/>
      <c r="AD59" s="177"/>
    </row>
    <row r="60" spans="1:32" s="58" customFormat="1" ht="18" customHeight="1" x14ac:dyDescent="0.25">
      <c r="A60" s="63" t="s">
        <v>74</v>
      </c>
      <c r="B60" s="8" t="s">
        <v>6</v>
      </c>
      <c r="C60" s="23" t="s">
        <v>8</v>
      </c>
      <c r="D60" s="9" t="s">
        <v>6</v>
      </c>
      <c r="E60" s="23" t="s">
        <v>8</v>
      </c>
      <c r="F60" s="7" t="s">
        <v>6</v>
      </c>
      <c r="G60" s="23" t="s">
        <v>8</v>
      </c>
      <c r="H60" s="7" t="s">
        <v>6</v>
      </c>
      <c r="I60" s="23" t="s">
        <v>8</v>
      </c>
      <c r="J60" s="7" t="s">
        <v>6</v>
      </c>
      <c r="K60" s="23" t="s">
        <v>8</v>
      </c>
      <c r="L60" s="7" t="s">
        <v>6</v>
      </c>
      <c r="M60" s="23" t="s">
        <v>8</v>
      </c>
      <c r="N60" s="9" t="s">
        <v>6</v>
      </c>
      <c r="O60" s="23" t="s">
        <v>8</v>
      </c>
      <c r="P60" s="9" t="s">
        <v>6</v>
      </c>
      <c r="Q60" s="23" t="s">
        <v>8</v>
      </c>
      <c r="R60" s="9" t="s">
        <v>6</v>
      </c>
      <c r="S60" s="23" t="s">
        <v>8</v>
      </c>
      <c r="T60" s="9" t="s">
        <v>6</v>
      </c>
      <c r="U60" s="23" t="s">
        <v>8</v>
      </c>
      <c r="V60" s="9" t="s">
        <v>6</v>
      </c>
      <c r="W60" s="23" t="s">
        <v>8</v>
      </c>
      <c r="X60" s="9" t="s">
        <v>6</v>
      </c>
      <c r="Y60" s="23" t="s">
        <v>8</v>
      </c>
      <c r="Z60" s="10" t="s">
        <v>6</v>
      </c>
      <c r="AA60" s="11" t="s">
        <v>8</v>
      </c>
      <c r="AB60" s="111" t="s">
        <v>81</v>
      </c>
      <c r="AC60" s="112" t="s">
        <v>6</v>
      </c>
      <c r="AD60" s="117" t="s">
        <v>8</v>
      </c>
    </row>
    <row r="61" spans="1:32" s="58" customFormat="1" ht="18" customHeight="1" x14ac:dyDescent="0.25">
      <c r="A61" s="64" t="s">
        <v>55</v>
      </c>
      <c r="B61" s="89">
        <v>1300</v>
      </c>
      <c r="C61" s="89">
        <v>1312</v>
      </c>
      <c r="D61" s="90">
        <v>1300</v>
      </c>
      <c r="E61" s="89">
        <v>1327</v>
      </c>
      <c r="F61" s="90">
        <v>1300</v>
      </c>
      <c r="G61" s="89">
        <v>1271</v>
      </c>
      <c r="H61" s="90">
        <v>1300</v>
      </c>
      <c r="I61" s="89">
        <v>1091</v>
      </c>
      <c r="J61" s="90">
        <v>1300</v>
      </c>
      <c r="K61" s="89">
        <v>1294</v>
      </c>
      <c r="L61" s="90">
        <v>1300</v>
      </c>
      <c r="M61" s="89">
        <v>1264</v>
      </c>
      <c r="N61" s="90">
        <v>1300</v>
      </c>
      <c r="O61" s="89"/>
      <c r="P61" s="90">
        <v>1300</v>
      </c>
      <c r="Q61" s="89"/>
      <c r="R61" s="90">
        <v>1300</v>
      </c>
      <c r="S61" s="89"/>
      <c r="T61" s="90">
        <v>1300</v>
      </c>
      <c r="U61" s="89"/>
      <c r="V61" s="90">
        <v>1300</v>
      </c>
      <c r="W61" s="89"/>
      <c r="X61" s="90">
        <v>1300</v>
      </c>
      <c r="Y61" s="91"/>
      <c r="Z61" s="92">
        <f t="shared" ref="Z61:AA62" si="12">SUMIF($B$7:$Y$7,Z$7,$B61:$Y61)</f>
        <v>15600</v>
      </c>
      <c r="AA61" s="93">
        <f t="shared" si="12"/>
        <v>7559</v>
      </c>
      <c r="AB61" s="118">
        <v>1</v>
      </c>
      <c r="AC61" s="119">
        <f>AB61*Z61</f>
        <v>15600</v>
      </c>
      <c r="AD61" s="121">
        <f>AB61*AA61</f>
        <v>7559</v>
      </c>
    </row>
    <row r="62" spans="1:32" s="58" customFormat="1" ht="18" customHeight="1" x14ac:dyDescent="0.25">
      <c r="A62" s="65" t="s">
        <v>56</v>
      </c>
      <c r="B62" s="94">
        <v>700</v>
      </c>
      <c r="C62" s="94">
        <v>594</v>
      </c>
      <c r="D62" s="95">
        <v>700</v>
      </c>
      <c r="E62" s="94">
        <v>578</v>
      </c>
      <c r="F62" s="95">
        <v>700</v>
      </c>
      <c r="G62" s="94">
        <v>553</v>
      </c>
      <c r="H62" s="95">
        <v>700</v>
      </c>
      <c r="I62" s="94">
        <v>832</v>
      </c>
      <c r="J62" s="95">
        <v>700</v>
      </c>
      <c r="K62" s="94">
        <v>938</v>
      </c>
      <c r="L62" s="95">
        <v>700</v>
      </c>
      <c r="M62" s="94">
        <v>659</v>
      </c>
      <c r="N62" s="95">
        <v>700</v>
      </c>
      <c r="O62" s="94"/>
      <c r="P62" s="95">
        <v>700</v>
      </c>
      <c r="Q62" s="94"/>
      <c r="R62" s="95">
        <v>700</v>
      </c>
      <c r="S62" s="94"/>
      <c r="T62" s="95">
        <v>700</v>
      </c>
      <c r="U62" s="94"/>
      <c r="V62" s="95">
        <v>700</v>
      </c>
      <c r="W62" s="94"/>
      <c r="X62" s="95">
        <v>700</v>
      </c>
      <c r="Y62" s="79"/>
      <c r="Z62" s="96">
        <f t="shared" si="12"/>
        <v>8400</v>
      </c>
      <c r="AA62" s="97">
        <f t="shared" si="12"/>
        <v>4154</v>
      </c>
      <c r="AB62" s="118">
        <v>4</v>
      </c>
      <c r="AC62" s="119">
        <f t="shared" ref="AC62:AC83" si="13">AB62*Z62</f>
        <v>33600</v>
      </c>
      <c r="AD62" s="121">
        <f t="shared" ref="AD62:AD83" si="14">AB62*AA62</f>
        <v>16616</v>
      </c>
    </row>
    <row r="63" spans="1:32" s="58" customFormat="1" ht="18" customHeight="1" thickBot="1" x14ac:dyDescent="0.3">
      <c r="A63" s="68" t="s">
        <v>19</v>
      </c>
      <c r="B63" s="98">
        <f>SUM(B61:B62)</f>
        <v>2000</v>
      </c>
      <c r="C63" s="99">
        <f>SUM(C61:C62)</f>
        <v>1906</v>
      </c>
      <c r="D63" s="98">
        <f t="shared" ref="D63:AA63" si="15">SUM(D61:D62)</f>
        <v>2000</v>
      </c>
      <c r="E63" s="99">
        <f t="shared" si="15"/>
        <v>1905</v>
      </c>
      <c r="F63" s="98">
        <f t="shared" si="15"/>
        <v>2000</v>
      </c>
      <c r="G63" s="99">
        <f t="shared" si="15"/>
        <v>1824</v>
      </c>
      <c r="H63" s="98">
        <f t="shared" si="15"/>
        <v>2000</v>
      </c>
      <c r="I63" s="99">
        <f t="shared" si="15"/>
        <v>1923</v>
      </c>
      <c r="J63" s="98">
        <f t="shared" si="15"/>
        <v>2000</v>
      </c>
      <c r="K63" s="99">
        <f t="shared" si="15"/>
        <v>2232</v>
      </c>
      <c r="L63" s="98">
        <f t="shared" si="15"/>
        <v>2000</v>
      </c>
      <c r="M63" s="99">
        <f t="shared" si="15"/>
        <v>1923</v>
      </c>
      <c r="N63" s="98">
        <f t="shared" si="15"/>
        <v>2000</v>
      </c>
      <c r="O63" s="99">
        <f t="shared" si="15"/>
        <v>0</v>
      </c>
      <c r="P63" s="98">
        <f t="shared" ref="P63" si="16">SUM(P61:P62)</f>
        <v>2000</v>
      </c>
      <c r="Q63" s="99">
        <f t="shared" si="15"/>
        <v>0</v>
      </c>
      <c r="R63" s="98">
        <f t="shared" si="15"/>
        <v>2000</v>
      </c>
      <c r="S63" s="99">
        <f t="shared" si="15"/>
        <v>0</v>
      </c>
      <c r="T63" s="98">
        <f t="shared" si="15"/>
        <v>2000</v>
      </c>
      <c r="U63" s="99">
        <f t="shared" si="15"/>
        <v>0</v>
      </c>
      <c r="V63" s="98">
        <f t="shared" si="15"/>
        <v>2000</v>
      </c>
      <c r="W63" s="99">
        <f t="shared" si="15"/>
        <v>0</v>
      </c>
      <c r="X63" s="98">
        <f t="shared" si="15"/>
        <v>2000</v>
      </c>
      <c r="Y63" s="99">
        <f t="shared" si="15"/>
        <v>0</v>
      </c>
      <c r="Z63" s="98">
        <f t="shared" si="15"/>
        <v>24000</v>
      </c>
      <c r="AA63" s="99">
        <f t="shared" si="15"/>
        <v>11713</v>
      </c>
      <c r="AB63" s="139" t="s">
        <v>82</v>
      </c>
      <c r="AC63" s="140" t="s">
        <v>82</v>
      </c>
      <c r="AD63" s="140" t="s">
        <v>82</v>
      </c>
    </row>
    <row r="64" spans="1:32" s="58" customFormat="1" ht="18" customHeight="1" x14ac:dyDescent="0.25">
      <c r="A64" s="66" t="s">
        <v>75</v>
      </c>
      <c r="B64" s="100" t="s">
        <v>6</v>
      </c>
      <c r="C64" s="101" t="s">
        <v>8</v>
      </c>
      <c r="D64" s="102" t="s">
        <v>6</v>
      </c>
      <c r="E64" s="101" t="s">
        <v>8</v>
      </c>
      <c r="F64" s="102" t="s">
        <v>6</v>
      </c>
      <c r="G64" s="101" t="s">
        <v>8</v>
      </c>
      <c r="H64" s="102" t="s">
        <v>6</v>
      </c>
      <c r="I64" s="103" t="s">
        <v>8</v>
      </c>
      <c r="J64" s="104" t="s">
        <v>6</v>
      </c>
      <c r="K64" s="105" t="s">
        <v>8</v>
      </c>
      <c r="L64" s="106" t="s">
        <v>6</v>
      </c>
      <c r="M64" s="105" t="s">
        <v>8</v>
      </c>
      <c r="N64" s="100" t="s">
        <v>6</v>
      </c>
      <c r="O64" s="107" t="s">
        <v>8</v>
      </c>
      <c r="P64" s="100" t="s">
        <v>6</v>
      </c>
      <c r="Q64" s="107" t="s">
        <v>8</v>
      </c>
      <c r="R64" s="102" t="s">
        <v>6</v>
      </c>
      <c r="S64" s="107" t="s">
        <v>8</v>
      </c>
      <c r="T64" s="102" t="s">
        <v>6</v>
      </c>
      <c r="U64" s="107" t="s">
        <v>8</v>
      </c>
      <c r="V64" s="102" t="s">
        <v>6</v>
      </c>
      <c r="W64" s="107" t="s">
        <v>8</v>
      </c>
      <c r="X64" s="102" t="s">
        <v>6</v>
      </c>
      <c r="Y64" s="107" t="s">
        <v>8</v>
      </c>
      <c r="Z64" s="108" t="s">
        <v>6</v>
      </c>
      <c r="AA64" s="105" t="s">
        <v>8</v>
      </c>
      <c r="AB64" s="111" t="s">
        <v>81</v>
      </c>
      <c r="AC64" s="112" t="s">
        <v>6</v>
      </c>
      <c r="AD64" s="117" t="s">
        <v>8</v>
      </c>
    </row>
    <row r="65" spans="1:30" s="58" customFormat="1" ht="18" customHeight="1" x14ac:dyDescent="0.25">
      <c r="A65" s="60" t="s">
        <v>57</v>
      </c>
      <c r="B65" s="109">
        <v>2600</v>
      </c>
      <c r="C65" s="110">
        <v>2624</v>
      </c>
      <c r="D65" s="109">
        <v>2600</v>
      </c>
      <c r="E65" s="110">
        <v>2654</v>
      </c>
      <c r="F65" s="109">
        <v>2600</v>
      </c>
      <c r="G65" s="110">
        <v>2542</v>
      </c>
      <c r="H65" s="109">
        <v>2600</v>
      </c>
      <c r="I65" s="110">
        <v>2486</v>
      </c>
      <c r="J65" s="109">
        <v>2600</v>
      </c>
      <c r="K65" s="110">
        <v>2488</v>
      </c>
      <c r="L65" s="109">
        <v>2600</v>
      </c>
      <c r="M65" s="110">
        <v>2528</v>
      </c>
      <c r="N65" s="109">
        <v>2600</v>
      </c>
      <c r="O65" s="110"/>
      <c r="P65" s="109">
        <v>2600</v>
      </c>
      <c r="Q65" s="110"/>
      <c r="R65" s="109">
        <v>2600</v>
      </c>
      <c r="S65" s="110"/>
      <c r="T65" s="109">
        <v>2600</v>
      </c>
      <c r="U65" s="110"/>
      <c r="V65" s="109">
        <v>2600</v>
      </c>
      <c r="W65" s="110"/>
      <c r="X65" s="109">
        <v>2600</v>
      </c>
      <c r="Y65" s="110"/>
      <c r="Z65" s="109">
        <f t="shared" ref="Z65:AA83" si="17">SUMIF($B$7:$Y$7,Z$7,$B65:$Y65)</f>
        <v>31200</v>
      </c>
      <c r="AA65" s="93">
        <f t="shared" si="17"/>
        <v>15322</v>
      </c>
      <c r="AB65" s="158">
        <v>1.3</v>
      </c>
      <c r="AC65" s="119">
        <f t="shared" si="13"/>
        <v>40560</v>
      </c>
      <c r="AD65" s="121">
        <f t="shared" si="14"/>
        <v>19918.600000000002</v>
      </c>
    </row>
    <row r="66" spans="1:30" s="58" customFormat="1" ht="18" customHeight="1" x14ac:dyDescent="0.25">
      <c r="A66" s="60" t="s">
        <v>58</v>
      </c>
      <c r="B66" s="109">
        <v>80</v>
      </c>
      <c r="C66" s="93">
        <v>137</v>
      </c>
      <c r="D66" s="109">
        <v>80</v>
      </c>
      <c r="E66" s="93">
        <v>154</v>
      </c>
      <c r="F66" s="109">
        <v>80</v>
      </c>
      <c r="G66" s="93">
        <v>146</v>
      </c>
      <c r="H66" s="109">
        <v>80</v>
      </c>
      <c r="I66" s="93">
        <v>146</v>
      </c>
      <c r="J66" s="109">
        <v>80</v>
      </c>
      <c r="K66" s="93">
        <v>133</v>
      </c>
      <c r="L66" s="109">
        <v>80</v>
      </c>
      <c r="M66" s="93">
        <v>140</v>
      </c>
      <c r="N66" s="109">
        <v>80</v>
      </c>
      <c r="O66" s="93"/>
      <c r="P66" s="109">
        <v>80</v>
      </c>
      <c r="Q66" s="93"/>
      <c r="R66" s="109">
        <v>80</v>
      </c>
      <c r="S66" s="93"/>
      <c r="T66" s="109">
        <v>80</v>
      </c>
      <c r="U66" s="93"/>
      <c r="V66" s="109">
        <v>80</v>
      </c>
      <c r="W66" s="93"/>
      <c r="X66" s="109">
        <v>80</v>
      </c>
      <c r="Y66" s="93"/>
      <c r="Z66" s="109">
        <f t="shared" si="17"/>
        <v>960</v>
      </c>
      <c r="AA66" s="93">
        <f t="shared" si="17"/>
        <v>856</v>
      </c>
      <c r="AB66" s="158">
        <v>8</v>
      </c>
      <c r="AC66" s="119">
        <f t="shared" si="13"/>
        <v>7680</v>
      </c>
      <c r="AD66" s="121">
        <f t="shared" si="14"/>
        <v>6848</v>
      </c>
    </row>
    <row r="67" spans="1:30" s="58" customFormat="1" ht="18" customHeight="1" x14ac:dyDescent="0.25">
      <c r="A67" s="60" t="s">
        <v>59</v>
      </c>
      <c r="B67" s="109">
        <v>2600</v>
      </c>
      <c r="C67" s="110">
        <v>2624</v>
      </c>
      <c r="D67" s="109">
        <v>2600</v>
      </c>
      <c r="E67" s="110">
        <v>2654</v>
      </c>
      <c r="F67" s="109">
        <v>2600</v>
      </c>
      <c r="G67" s="93">
        <v>2542</v>
      </c>
      <c r="H67" s="109">
        <v>2600</v>
      </c>
      <c r="I67" s="93">
        <v>2486</v>
      </c>
      <c r="J67" s="109">
        <v>2600</v>
      </c>
      <c r="K67" s="93">
        <v>2488</v>
      </c>
      <c r="L67" s="109">
        <v>2600</v>
      </c>
      <c r="M67" s="110">
        <v>2528</v>
      </c>
      <c r="N67" s="109">
        <v>2600</v>
      </c>
      <c r="O67" s="93"/>
      <c r="P67" s="109">
        <v>2600</v>
      </c>
      <c r="Q67" s="110"/>
      <c r="R67" s="109">
        <v>2600</v>
      </c>
      <c r="S67" s="110"/>
      <c r="T67" s="109">
        <v>2600</v>
      </c>
      <c r="U67" s="110"/>
      <c r="V67" s="109">
        <v>2600</v>
      </c>
      <c r="W67" s="110"/>
      <c r="X67" s="109">
        <v>2600</v>
      </c>
      <c r="Y67" s="93"/>
      <c r="Z67" s="109">
        <f t="shared" si="17"/>
        <v>31200</v>
      </c>
      <c r="AA67" s="93">
        <f t="shared" si="17"/>
        <v>15322</v>
      </c>
      <c r="AB67" s="158">
        <v>0.3</v>
      </c>
      <c r="AC67" s="119">
        <f t="shared" si="13"/>
        <v>9360</v>
      </c>
      <c r="AD67" s="121">
        <f t="shared" si="14"/>
        <v>4596.5999999999995</v>
      </c>
    </row>
    <row r="68" spans="1:30" s="58" customFormat="1" ht="30" x14ac:dyDescent="0.25">
      <c r="A68" s="60" t="s">
        <v>60</v>
      </c>
      <c r="B68" s="109">
        <v>20</v>
      </c>
      <c r="C68" s="93">
        <v>20</v>
      </c>
      <c r="D68" s="109">
        <v>20</v>
      </c>
      <c r="E68" s="93">
        <v>20</v>
      </c>
      <c r="F68" s="109">
        <v>20</v>
      </c>
      <c r="G68" s="93">
        <v>17</v>
      </c>
      <c r="H68" s="109">
        <v>20</v>
      </c>
      <c r="I68" s="93">
        <v>17</v>
      </c>
      <c r="J68" s="109">
        <v>20</v>
      </c>
      <c r="K68" s="93">
        <v>13</v>
      </c>
      <c r="L68" s="109">
        <v>20</v>
      </c>
      <c r="M68" s="93">
        <v>16</v>
      </c>
      <c r="N68" s="109">
        <v>20</v>
      </c>
      <c r="O68" s="93"/>
      <c r="P68" s="109">
        <v>20</v>
      </c>
      <c r="Q68" s="93"/>
      <c r="R68" s="109">
        <v>20</v>
      </c>
      <c r="S68" s="93"/>
      <c r="T68" s="109">
        <v>20</v>
      </c>
      <c r="U68" s="93"/>
      <c r="V68" s="109">
        <v>20</v>
      </c>
      <c r="W68" s="93"/>
      <c r="X68" s="109">
        <v>20</v>
      </c>
      <c r="Y68" s="93"/>
      <c r="Z68" s="109">
        <f t="shared" si="17"/>
        <v>240</v>
      </c>
      <c r="AA68" s="93">
        <f t="shared" si="17"/>
        <v>103</v>
      </c>
      <c r="AB68" s="158">
        <v>5</v>
      </c>
      <c r="AC68" s="119">
        <f t="shared" si="13"/>
        <v>1200</v>
      </c>
      <c r="AD68" s="121">
        <f t="shared" si="14"/>
        <v>515</v>
      </c>
    </row>
    <row r="69" spans="1:30" s="58" customFormat="1" ht="18" customHeight="1" x14ac:dyDescent="0.25">
      <c r="A69" s="60" t="s">
        <v>61</v>
      </c>
      <c r="B69" s="109">
        <v>2600</v>
      </c>
      <c r="C69" s="110">
        <v>2624</v>
      </c>
      <c r="D69" s="109">
        <v>2600</v>
      </c>
      <c r="E69" s="110">
        <v>2654</v>
      </c>
      <c r="F69" s="109">
        <v>2600</v>
      </c>
      <c r="G69" s="93">
        <v>2542</v>
      </c>
      <c r="H69" s="109">
        <v>2600</v>
      </c>
      <c r="I69" s="93">
        <v>2486</v>
      </c>
      <c r="J69" s="109">
        <v>2600</v>
      </c>
      <c r="K69" s="93">
        <v>2488</v>
      </c>
      <c r="L69" s="109">
        <v>2600</v>
      </c>
      <c r="M69" s="110">
        <v>2528</v>
      </c>
      <c r="N69" s="109">
        <v>2600</v>
      </c>
      <c r="O69" s="93"/>
      <c r="P69" s="109">
        <v>2600</v>
      </c>
      <c r="Q69" s="110"/>
      <c r="R69" s="109">
        <v>2600</v>
      </c>
      <c r="S69" s="110"/>
      <c r="T69" s="109">
        <v>2600</v>
      </c>
      <c r="U69" s="110"/>
      <c r="V69" s="109">
        <v>2600</v>
      </c>
      <c r="W69" s="110"/>
      <c r="X69" s="109">
        <v>2600</v>
      </c>
      <c r="Y69" s="93"/>
      <c r="Z69" s="109">
        <f t="shared" si="17"/>
        <v>31200</v>
      </c>
      <c r="AA69" s="93">
        <f t="shared" si="17"/>
        <v>15322</v>
      </c>
      <c r="AB69" s="158">
        <v>0.3</v>
      </c>
      <c r="AC69" s="119">
        <f>AB69*Z69</f>
        <v>9360</v>
      </c>
      <c r="AD69" s="121">
        <f>AB69*AA69</f>
        <v>4596.5999999999995</v>
      </c>
    </row>
    <row r="70" spans="1:30" s="58" customFormat="1" ht="18" customHeight="1" x14ac:dyDescent="0.25">
      <c r="A70" s="60" t="s">
        <v>62</v>
      </c>
      <c r="B70" s="109">
        <v>2</v>
      </c>
      <c r="C70" s="93">
        <v>0</v>
      </c>
      <c r="D70" s="109">
        <v>2</v>
      </c>
      <c r="E70" s="93">
        <v>0</v>
      </c>
      <c r="F70" s="109">
        <v>2</v>
      </c>
      <c r="G70" s="93">
        <v>0</v>
      </c>
      <c r="H70" s="109">
        <v>2</v>
      </c>
      <c r="I70" s="93">
        <v>0</v>
      </c>
      <c r="J70" s="109">
        <v>2</v>
      </c>
      <c r="K70" s="93">
        <v>0</v>
      </c>
      <c r="L70" s="109">
        <v>2</v>
      </c>
      <c r="M70" s="93">
        <v>0</v>
      </c>
      <c r="N70" s="109">
        <v>2</v>
      </c>
      <c r="O70" s="93"/>
      <c r="P70" s="109">
        <v>2</v>
      </c>
      <c r="Q70" s="93"/>
      <c r="R70" s="109">
        <v>2</v>
      </c>
      <c r="S70" s="93"/>
      <c r="T70" s="109">
        <v>2</v>
      </c>
      <c r="U70" s="93"/>
      <c r="V70" s="109">
        <v>2</v>
      </c>
      <c r="W70" s="93"/>
      <c r="X70" s="109">
        <v>2</v>
      </c>
      <c r="Y70" s="93"/>
      <c r="Z70" s="109">
        <f t="shared" si="17"/>
        <v>24</v>
      </c>
      <c r="AA70" s="93">
        <f t="shared" si="17"/>
        <v>0</v>
      </c>
      <c r="AB70" s="158">
        <v>1.3</v>
      </c>
      <c r="AC70" s="119">
        <f t="shared" si="13"/>
        <v>31.200000000000003</v>
      </c>
      <c r="AD70" s="121">
        <f t="shared" si="14"/>
        <v>0</v>
      </c>
    </row>
    <row r="71" spans="1:30" s="58" customFormat="1" ht="18" customHeight="1" x14ac:dyDescent="0.25">
      <c r="A71" s="60" t="s">
        <v>54</v>
      </c>
      <c r="B71" s="109">
        <v>380</v>
      </c>
      <c r="C71" s="93">
        <v>344</v>
      </c>
      <c r="D71" s="109">
        <v>380</v>
      </c>
      <c r="E71" s="93">
        <v>379</v>
      </c>
      <c r="F71" s="109">
        <v>380</v>
      </c>
      <c r="G71" s="93">
        <v>401</v>
      </c>
      <c r="H71" s="109">
        <v>380</v>
      </c>
      <c r="I71" s="93">
        <v>303</v>
      </c>
      <c r="J71" s="109">
        <v>380</v>
      </c>
      <c r="K71" s="93">
        <v>404</v>
      </c>
      <c r="L71" s="109">
        <v>380</v>
      </c>
      <c r="M71" s="93">
        <v>378</v>
      </c>
      <c r="N71" s="109">
        <v>380</v>
      </c>
      <c r="O71" s="93"/>
      <c r="P71" s="109">
        <v>380</v>
      </c>
      <c r="Q71" s="93"/>
      <c r="R71" s="109">
        <v>380</v>
      </c>
      <c r="S71" s="93"/>
      <c r="T71" s="109">
        <v>380</v>
      </c>
      <c r="U71" s="93"/>
      <c r="V71" s="109">
        <v>380</v>
      </c>
      <c r="W71" s="93"/>
      <c r="X71" s="109">
        <v>380</v>
      </c>
      <c r="Y71" s="93"/>
      <c r="Z71" s="109">
        <f t="shared" si="17"/>
        <v>4560</v>
      </c>
      <c r="AA71" s="93">
        <f t="shared" si="17"/>
        <v>2209</v>
      </c>
      <c r="AB71" s="158">
        <v>2.4</v>
      </c>
      <c r="AC71" s="119">
        <f t="shared" si="13"/>
        <v>10944</v>
      </c>
      <c r="AD71" s="121">
        <f t="shared" si="14"/>
        <v>5301.5999999999995</v>
      </c>
    </row>
    <row r="72" spans="1:30" s="58" customFormat="1" ht="18" customHeight="1" x14ac:dyDescent="0.25">
      <c r="A72" s="60" t="s">
        <v>63</v>
      </c>
      <c r="B72" s="109">
        <v>2</v>
      </c>
      <c r="C72" s="93">
        <v>0</v>
      </c>
      <c r="D72" s="109">
        <v>2</v>
      </c>
      <c r="E72" s="93">
        <v>4</v>
      </c>
      <c r="F72" s="109">
        <v>2</v>
      </c>
      <c r="G72" s="93">
        <v>0</v>
      </c>
      <c r="H72" s="109">
        <v>2</v>
      </c>
      <c r="I72" s="93">
        <v>4</v>
      </c>
      <c r="J72" s="109">
        <v>2</v>
      </c>
      <c r="K72" s="93">
        <v>0</v>
      </c>
      <c r="L72" s="109">
        <v>2</v>
      </c>
      <c r="M72" s="93">
        <v>2</v>
      </c>
      <c r="N72" s="109">
        <v>2</v>
      </c>
      <c r="O72" s="93"/>
      <c r="P72" s="109">
        <v>2</v>
      </c>
      <c r="Q72" s="93"/>
      <c r="R72" s="109">
        <v>2</v>
      </c>
      <c r="S72" s="93"/>
      <c r="T72" s="109">
        <v>2</v>
      </c>
      <c r="U72" s="93"/>
      <c r="V72" s="109">
        <v>2</v>
      </c>
      <c r="W72" s="93"/>
      <c r="X72" s="109">
        <v>2</v>
      </c>
      <c r="Y72" s="93"/>
      <c r="Z72" s="109">
        <f t="shared" si="17"/>
        <v>24</v>
      </c>
      <c r="AA72" s="93">
        <f t="shared" si="17"/>
        <v>10</v>
      </c>
      <c r="AB72" s="158">
        <v>2.4</v>
      </c>
      <c r="AC72" s="119">
        <f t="shared" si="13"/>
        <v>57.599999999999994</v>
      </c>
      <c r="AD72" s="121">
        <f t="shared" si="14"/>
        <v>24</v>
      </c>
    </row>
    <row r="73" spans="1:30" s="58" customFormat="1" ht="18" customHeight="1" x14ac:dyDescent="0.25">
      <c r="A73" s="60" t="s">
        <v>64</v>
      </c>
      <c r="B73" s="109">
        <v>20</v>
      </c>
      <c r="C73" s="93">
        <v>29</v>
      </c>
      <c r="D73" s="109">
        <v>20</v>
      </c>
      <c r="E73" s="93">
        <v>28</v>
      </c>
      <c r="F73" s="109">
        <v>20</v>
      </c>
      <c r="G73" s="93">
        <v>32</v>
      </c>
      <c r="H73" s="109">
        <v>20</v>
      </c>
      <c r="I73" s="93">
        <v>28</v>
      </c>
      <c r="J73" s="109">
        <v>20</v>
      </c>
      <c r="K73" s="93">
        <v>29</v>
      </c>
      <c r="L73" s="109">
        <v>20</v>
      </c>
      <c r="M73" s="93">
        <v>27</v>
      </c>
      <c r="N73" s="109">
        <v>20</v>
      </c>
      <c r="O73" s="93"/>
      <c r="P73" s="109">
        <v>20</v>
      </c>
      <c r="Q73" s="93"/>
      <c r="R73" s="109">
        <v>20</v>
      </c>
      <c r="S73" s="93"/>
      <c r="T73" s="109">
        <v>20</v>
      </c>
      <c r="U73" s="93"/>
      <c r="V73" s="109">
        <v>20</v>
      </c>
      <c r="W73" s="93"/>
      <c r="X73" s="109">
        <v>20</v>
      </c>
      <c r="Y73" s="93"/>
      <c r="Z73" s="109">
        <f t="shared" si="17"/>
        <v>240</v>
      </c>
      <c r="AA73" s="93">
        <f t="shared" si="17"/>
        <v>173</v>
      </c>
      <c r="AB73" s="158">
        <v>30</v>
      </c>
      <c r="AC73" s="119">
        <f t="shared" si="13"/>
        <v>7200</v>
      </c>
      <c r="AD73" s="121">
        <f t="shared" si="14"/>
        <v>5190</v>
      </c>
    </row>
    <row r="74" spans="1:30" s="58" customFormat="1" ht="18" customHeight="1" x14ac:dyDescent="0.25">
      <c r="A74" s="60" t="s">
        <v>65</v>
      </c>
      <c r="B74" s="109">
        <v>20</v>
      </c>
      <c r="C74" s="93">
        <v>0</v>
      </c>
      <c r="D74" s="109">
        <v>20</v>
      </c>
      <c r="E74" s="93">
        <v>0</v>
      </c>
      <c r="F74" s="109">
        <v>20</v>
      </c>
      <c r="G74" s="93">
        <v>0</v>
      </c>
      <c r="H74" s="109">
        <v>20</v>
      </c>
      <c r="I74" s="93">
        <v>0</v>
      </c>
      <c r="J74" s="109">
        <v>20</v>
      </c>
      <c r="K74" s="93">
        <v>0</v>
      </c>
      <c r="L74" s="109">
        <v>20</v>
      </c>
      <c r="M74" s="93">
        <v>0</v>
      </c>
      <c r="N74" s="109">
        <v>20</v>
      </c>
      <c r="O74" s="93"/>
      <c r="P74" s="109">
        <v>20</v>
      </c>
      <c r="Q74" s="93"/>
      <c r="R74" s="109">
        <v>20</v>
      </c>
      <c r="S74" s="93"/>
      <c r="T74" s="109">
        <v>20</v>
      </c>
      <c r="U74" s="93"/>
      <c r="V74" s="109">
        <v>20</v>
      </c>
      <c r="W74" s="93"/>
      <c r="X74" s="109">
        <v>20</v>
      </c>
      <c r="Y74" s="93"/>
      <c r="Z74" s="109">
        <f t="shared" si="17"/>
        <v>240</v>
      </c>
      <c r="AA74" s="93">
        <f t="shared" si="17"/>
        <v>0</v>
      </c>
      <c r="AB74" s="158">
        <v>0.7</v>
      </c>
      <c r="AC74" s="119">
        <f t="shared" si="13"/>
        <v>168</v>
      </c>
      <c r="AD74" s="121">
        <f t="shared" si="14"/>
        <v>0</v>
      </c>
    </row>
    <row r="75" spans="1:30" s="58" customFormat="1" ht="18" customHeight="1" x14ac:dyDescent="0.25">
      <c r="A75" s="60" t="s">
        <v>77</v>
      </c>
      <c r="B75" s="109">
        <v>2600</v>
      </c>
      <c r="C75" s="110">
        <v>2624</v>
      </c>
      <c r="D75" s="109">
        <v>2600</v>
      </c>
      <c r="E75" s="110">
        <v>2654</v>
      </c>
      <c r="F75" s="109">
        <v>2600</v>
      </c>
      <c r="G75" s="93">
        <v>2542</v>
      </c>
      <c r="H75" s="109">
        <v>2600</v>
      </c>
      <c r="I75" s="93">
        <v>2486</v>
      </c>
      <c r="J75" s="109">
        <v>2600</v>
      </c>
      <c r="K75" s="93">
        <v>2488</v>
      </c>
      <c r="L75" s="109">
        <v>2600</v>
      </c>
      <c r="M75" s="110">
        <v>2528</v>
      </c>
      <c r="N75" s="109">
        <v>2600</v>
      </c>
      <c r="O75" s="93"/>
      <c r="P75" s="109">
        <v>2600</v>
      </c>
      <c r="Q75" s="110"/>
      <c r="R75" s="109">
        <v>2600</v>
      </c>
      <c r="S75" s="110"/>
      <c r="T75" s="109">
        <v>2600</v>
      </c>
      <c r="U75" s="110"/>
      <c r="V75" s="109">
        <v>2600</v>
      </c>
      <c r="W75" s="110"/>
      <c r="X75" s="109">
        <v>2600</v>
      </c>
      <c r="Y75" s="93"/>
      <c r="Z75" s="109">
        <f t="shared" si="17"/>
        <v>31200</v>
      </c>
      <c r="AA75" s="93">
        <f t="shared" si="17"/>
        <v>15322</v>
      </c>
      <c r="AB75" s="158">
        <v>1.5</v>
      </c>
      <c r="AC75" s="119">
        <f t="shared" si="13"/>
        <v>46800</v>
      </c>
      <c r="AD75" s="121">
        <f t="shared" si="14"/>
        <v>22983</v>
      </c>
    </row>
    <row r="76" spans="1:30" s="58" customFormat="1" ht="18" customHeight="1" x14ac:dyDescent="0.25">
      <c r="A76" s="60" t="s">
        <v>66</v>
      </c>
      <c r="B76" s="109">
        <v>150</v>
      </c>
      <c r="C76" s="93">
        <v>163</v>
      </c>
      <c r="D76" s="109">
        <v>150</v>
      </c>
      <c r="E76" s="93">
        <v>161</v>
      </c>
      <c r="F76" s="109">
        <v>150</v>
      </c>
      <c r="G76" s="93">
        <v>165</v>
      </c>
      <c r="H76" s="109">
        <v>150</v>
      </c>
      <c r="I76" s="93">
        <v>135</v>
      </c>
      <c r="J76" s="109">
        <v>150</v>
      </c>
      <c r="K76" s="93">
        <v>194</v>
      </c>
      <c r="L76" s="109">
        <v>150</v>
      </c>
      <c r="M76" s="93">
        <v>151</v>
      </c>
      <c r="N76" s="109">
        <v>150</v>
      </c>
      <c r="O76" s="93"/>
      <c r="P76" s="109">
        <v>150</v>
      </c>
      <c r="Q76" s="93"/>
      <c r="R76" s="109">
        <v>150</v>
      </c>
      <c r="S76" s="93"/>
      <c r="T76" s="109">
        <v>150</v>
      </c>
      <c r="U76" s="93"/>
      <c r="V76" s="109">
        <v>150</v>
      </c>
      <c r="W76" s="93"/>
      <c r="X76" s="109">
        <v>150</v>
      </c>
      <c r="Y76" s="93"/>
      <c r="Z76" s="109">
        <f t="shared" si="17"/>
        <v>1800</v>
      </c>
      <c r="AA76" s="93">
        <f t="shared" si="17"/>
        <v>969</v>
      </c>
      <c r="AB76" s="158">
        <v>4.9000000000000004</v>
      </c>
      <c r="AC76" s="119">
        <f t="shared" si="13"/>
        <v>8820</v>
      </c>
      <c r="AD76" s="121">
        <f t="shared" si="14"/>
        <v>4748.1000000000004</v>
      </c>
    </row>
    <row r="77" spans="1:30" s="58" customFormat="1" ht="18" customHeight="1" x14ac:dyDescent="0.25">
      <c r="A77" s="60" t="s">
        <v>67</v>
      </c>
      <c r="B77" s="109">
        <v>2600</v>
      </c>
      <c r="C77" s="110">
        <v>2624</v>
      </c>
      <c r="D77" s="109">
        <v>2600</v>
      </c>
      <c r="E77" s="110">
        <v>2654</v>
      </c>
      <c r="F77" s="109">
        <v>2600</v>
      </c>
      <c r="G77" s="93">
        <v>2542</v>
      </c>
      <c r="H77" s="109">
        <v>2600</v>
      </c>
      <c r="I77" s="93">
        <v>2486</v>
      </c>
      <c r="J77" s="109">
        <v>2600</v>
      </c>
      <c r="K77" s="93">
        <v>2488</v>
      </c>
      <c r="L77" s="109">
        <v>2600</v>
      </c>
      <c r="M77" s="110">
        <v>2528</v>
      </c>
      <c r="N77" s="109">
        <v>2600</v>
      </c>
      <c r="O77" s="93"/>
      <c r="P77" s="109">
        <v>2600</v>
      </c>
      <c r="Q77" s="110"/>
      <c r="R77" s="109">
        <v>2600</v>
      </c>
      <c r="S77" s="110"/>
      <c r="T77" s="109">
        <v>2600</v>
      </c>
      <c r="U77" s="110"/>
      <c r="V77" s="109">
        <v>2600</v>
      </c>
      <c r="W77" s="110"/>
      <c r="X77" s="109">
        <v>2600</v>
      </c>
      <c r="Y77" s="93"/>
      <c r="Z77" s="109">
        <f t="shared" si="17"/>
        <v>31200</v>
      </c>
      <c r="AA77" s="93">
        <f t="shared" si="17"/>
        <v>15322</v>
      </c>
      <c r="AB77" s="158">
        <v>0.3</v>
      </c>
      <c r="AC77" s="119">
        <f t="shared" si="13"/>
        <v>9360</v>
      </c>
      <c r="AD77" s="121">
        <f t="shared" si="14"/>
        <v>4596.5999999999995</v>
      </c>
    </row>
    <row r="78" spans="1:30" s="58" customFormat="1" ht="18" customHeight="1" x14ac:dyDescent="0.25">
      <c r="A78" s="60" t="s">
        <v>68</v>
      </c>
      <c r="B78" s="109">
        <v>22</v>
      </c>
      <c r="C78" s="93">
        <v>20</v>
      </c>
      <c r="D78" s="109">
        <v>22</v>
      </c>
      <c r="E78" s="93">
        <v>13</v>
      </c>
      <c r="F78" s="109">
        <v>22</v>
      </c>
      <c r="G78" s="93">
        <v>0</v>
      </c>
      <c r="H78" s="109">
        <v>22</v>
      </c>
      <c r="I78" s="93">
        <v>0</v>
      </c>
      <c r="J78" s="109">
        <v>22</v>
      </c>
      <c r="K78" s="93">
        <v>22</v>
      </c>
      <c r="L78" s="109">
        <v>22</v>
      </c>
      <c r="M78" s="93">
        <v>24</v>
      </c>
      <c r="N78" s="109">
        <v>22</v>
      </c>
      <c r="O78" s="93"/>
      <c r="P78" s="109">
        <v>22</v>
      </c>
      <c r="Q78" s="93"/>
      <c r="R78" s="109">
        <v>22</v>
      </c>
      <c r="S78" s="93"/>
      <c r="T78" s="109">
        <v>22</v>
      </c>
      <c r="U78" s="93"/>
      <c r="V78" s="109">
        <v>22</v>
      </c>
      <c r="W78" s="93"/>
      <c r="X78" s="109">
        <v>22</v>
      </c>
      <c r="Y78" s="93"/>
      <c r="Z78" s="109">
        <f t="shared" si="17"/>
        <v>264</v>
      </c>
      <c r="AA78" s="93">
        <f t="shared" si="17"/>
        <v>79</v>
      </c>
      <c r="AB78" s="158">
        <v>2.4</v>
      </c>
      <c r="AC78" s="119">
        <f t="shared" si="13"/>
        <v>633.6</v>
      </c>
      <c r="AD78" s="121">
        <f t="shared" si="14"/>
        <v>189.6</v>
      </c>
    </row>
    <row r="79" spans="1:30" s="58" customFormat="1" ht="18" customHeight="1" x14ac:dyDescent="0.25">
      <c r="A79" s="60" t="s">
        <v>69</v>
      </c>
      <c r="B79" s="109">
        <v>22</v>
      </c>
      <c r="C79" s="93">
        <v>30</v>
      </c>
      <c r="D79" s="109">
        <v>22</v>
      </c>
      <c r="E79" s="93">
        <v>18</v>
      </c>
      <c r="F79" s="109">
        <v>22</v>
      </c>
      <c r="G79" s="93">
        <v>0</v>
      </c>
      <c r="H79" s="109">
        <v>22</v>
      </c>
      <c r="I79" s="93">
        <v>0</v>
      </c>
      <c r="J79" s="109">
        <v>22</v>
      </c>
      <c r="K79" s="93">
        <v>2</v>
      </c>
      <c r="L79" s="109">
        <v>22</v>
      </c>
      <c r="M79" s="93">
        <v>0</v>
      </c>
      <c r="N79" s="109">
        <v>22</v>
      </c>
      <c r="O79" s="93"/>
      <c r="P79" s="109">
        <v>22</v>
      </c>
      <c r="Q79" s="93"/>
      <c r="R79" s="109">
        <v>22</v>
      </c>
      <c r="S79" s="93"/>
      <c r="T79" s="109">
        <v>22</v>
      </c>
      <c r="U79" s="93"/>
      <c r="V79" s="109">
        <v>22</v>
      </c>
      <c r="W79" s="93"/>
      <c r="X79" s="109">
        <v>22</v>
      </c>
      <c r="Y79" s="93"/>
      <c r="Z79" s="109">
        <f t="shared" si="17"/>
        <v>264</v>
      </c>
      <c r="AA79" s="93">
        <f t="shared" si="17"/>
        <v>50</v>
      </c>
      <c r="AB79" s="158">
        <v>2.4</v>
      </c>
      <c r="AC79" s="119">
        <f t="shared" si="13"/>
        <v>633.6</v>
      </c>
      <c r="AD79" s="121">
        <f t="shared" si="14"/>
        <v>120</v>
      </c>
    </row>
    <row r="80" spans="1:30" s="58" customFormat="1" ht="18" customHeight="1" x14ac:dyDescent="0.25">
      <c r="A80" s="60" t="s">
        <v>70</v>
      </c>
      <c r="B80" s="109">
        <v>0</v>
      </c>
      <c r="C80" s="93">
        <v>0</v>
      </c>
      <c r="D80" s="109">
        <v>0</v>
      </c>
      <c r="E80" s="93">
        <v>0</v>
      </c>
      <c r="F80" s="109">
        <v>0</v>
      </c>
      <c r="G80" s="93">
        <v>0</v>
      </c>
      <c r="H80" s="109">
        <v>0</v>
      </c>
      <c r="I80" s="93">
        <v>0</v>
      </c>
      <c r="J80" s="109">
        <v>0</v>
      </c>
      <c r="K80" s="93">
        <v>0</v>
      </c>
      <c r="L80" s="109">
        <v>0</v>
      </c>
      <c r="M80" s="93">
        <v>0</v>
      </c>
      <c r="N80" s="109">
        <v>0</v>
      </c>
      <c r="O80" s="93"/>
      <c r="P80" s="109">
        <v>0</v>
      </c>
      <c r="Q80" s="93"/>
      <c r="R80" s="109">
        <v>0</v>
      </c>
      <c r="S80" s="93"/>
      <c r="T80" s="109">
        <v>0</v>
      </c>
      <c r="U80" s="93"/>
      <c r="V80" s="109">
        <v>0</v>
      </c>
      <c r="W80" s="93"/>
      <c r="X80" s="109">
        <v>0</v>
      </c>
      <c r="Y80" s="93"/>
      <c r="Z80" s="109">
        <f t="shared" si="17"/>
        <v>0</v>
      </c>
      <c r="AA80" s="93">
        <f t="shared" si="17"/>
        <v>0</v>
      </c>
      <c r="AB80" s="158">
        <v>5.4</v>
      </c>
      <c r="AC80" s="119">
        <f t="shared" si="13"/>
        <v>0</v>
      </c>
      <c r="AD80" s="121">
        <f t="shared" si="14"/>
        <v>0</v>
      </c>
    </row>
    <row r="81" spans="1:30" s="58" customFormat="1" ht="18" customHeight="1" x14ac:dyDescent="0.25">
      <c r="A81" s="60" t="s">
        <v>71</v>
      </c>
      <c r="B81" s="109">
        <v>0</v>
      </c>
      <c r="C81" s="93">
        <v>0</v>
      </c>
      <c r="D81" s="109">
        <v>0</v>
      </c>
      <c r="E81" s="93">
        <v>0</v>
      </c>
      <c r="F81" s="109">
        <v>0</v>
      </c>
      <c r="G81" s="93">
        <v>0</v>
      </c>
      <c r="H81" s="109">
        <v>0</v>
      </c>
      <c r="I81" s="93">
        <v>0</v>
      </c>
      <c r="J81" s="109">
        <v>0</v>
      </c>
      <c r="K81" s="93">
        <v>0</v>
      </c>
      <c r="L81" s="109">
        <v>0</v>
      </c>
      <c r="M81" s="93">
        <v>0</v>
      </c>
      <c r="N81" s="109">
        <v>0</v>
      </c>
      <c r="O81" s="93"/>
      <c r="P81" s="109">
        <v>0</v>
      </c>
      <c r="Q81" s="93"/>
      <c r="R81" s="109">
        <v>0</v>
      </c>
      <c r="S81" s="93"/>
      <c r="T81" s="109">
        <v>0</v>
      </c>
      <c r="U81" s="93"/>
      <c r="V81" s="109">
        <v>0</v>
      </c>
      <c r="W81" s="93"/>
      <c r="X81" s="109">
        <v>0</v>
      </c>
      <c r="Y81" s="93"/>
      <c r="Z81" s="109">
        <f t="shared" si="17"/>
        <v>0</v>
      </c>
      <c r="AA81" s="93">
        <f t="shared" si="17"/>
        <v>0</v>
      </c>
      <c r="AB81" s="158">
        <v>4.5</v>
      </c>
      <c r="AC81" s="119">
        <f t="shared" si="13"/>
        <v>0</v>
      </c>
      <c r="AD81" s="121">
        <f t="shared" si="14"/>
        <v>0</v>
      </c>
    </row>
    <row r="82" spans="1:30" s="58" customFormat="1" ht="18" customHeight="1" x14ac:dyDescent="0.25">
      <c r="A82" s="60" t="s">
        <v>72</v>
      </c>
      <c r="B82" s="109">
        <v>0</v>
      </c>
      <c r="C82" s="93">
        <v>0</v>
      </c>
      <c r="D82" s="109">
        <v>0</v>
      </c>
      <c r="E82" s="93">
        <v>0</v>
      </c>
      <c r="F82" s="109">
        <v>0</v>
      </c>
      <c r="G82" s="93">
        <v>0</v>
      </c>
      <c r="H82" s="109">
        <v>0</v>
      </c>
      <c r="I82" s="93">
        <v>0</v>
      </c>
      <c r="J82" s="109">
        <v>0</v>
      </c>
      <c r="K82" s="93">
        <v>0</v>
      </c>
      <c r="L82" s="109">
        <v>0</v>
      </c>
      <c r="M82" s="93">
        <v>0</v>
      </c>
      <c r="N82" s="109">
        <v>0</v>
      </c>
      <c r="O82" s="93"/>
      <c r="P82" s="109">
        <v>0</v>
      </c>
      <c r="Q82" s="93"/>
      <c r="R82" s="109">
        <v>0</v>
      </c>
      <c r="S82" s="93"/>
      <c r="T82" s="109">
        <v>0</v>
      </c>
      <c r="U82" s="93"/>
      <c r="V82" s="109">
        <v>0</v>
      </c>
      <c r="W82" s="93"/>
      <c r="X82" s="109">
        <v>0</v>
      </c>
      <c r="Y82" s="93"/>
      <c r="Z82" s="109">
        <f t="shared" si="17"/>
        <v>0</v>
      </c>
      <c r="AA82" s="93">
        <f t="shared" si="17"/>
        <v>0</v>
      </c>
      <c r="AB82" s="158">
        <v>4.5</v>
      </c>
      <c r="AC82" s="119">
        <f t="shared" si="13"/>
        <v>0</v>
      </c>
      <c r="AD82" s="121">
        <f t="shared" si="14"/>
        <v>0</v>
      </c>
    </row>
    <row r="83" spans="1:30" s="58" customFormat="1" ht="18" customHeight="1" thickBot="1" x14ac:dyDescent="0.3">
      <c r="A83" s="123" t="s">
        <v>73</v>
      </c>
      <c r="B83" s="124">
        <v>23</v>
      </c>
      <c r="C83" s="97">
        <v>0</v>
      </c>
      <c r="D83" s="124">
        <v>23</v>
      </c>
      <c r="E83" s="97">
        <v>0</v>
      </c>
      <c r="F83" s="124">
        <v>23</v>
      </c>
      <c r="G83" s="97">
        <v>0</v>
      </c>
      <c r="H83" s="124">
        <v>23</v>
      </c>
      <c r="I83" s="97">
        <v>0</v>
      </c>
      <c r="J83" s="124">
        <v>23</v>
      </c>
      <c r="K83" s="97">
        <v>0</v>
      </c>
      <c r="L83" s="124">
        <v>23</v>
      </c>
      <c r="M83" s="97">
        <v>0</v>
      </c>
      <c r="N83" s="124">
        <v>23</v>
      </c>
      <c r="O83" s="97"/>
      <c r="P83" s="124">
        <v>23</v>
      </c>
      <c r="Q83" s="97"/>
      <c r="R83" s="124">
        <v>23</v>
      </c>
      <c r="S83" s="97"/>
      <c r="T83" s="124">
        <v>23</v>
      </c>
      <c r="U83" s="97"/>
      <c r="V83" s="124">
        <v>23</v>
      </c>
      <c r="W83" s="97"/>
      <c r="X83" s="124">
        <v>23</v>
      </c>
      <c r="Y83" s="97"/>
      <c r="Z83" s="109">
        <f t="shared" si="17"/>
        <v>276</v>
      </c>
      <c r="AA83" s="93">
        <f t="shared" si="17"/>
        <v>0</v>
      </c>
      <c r="AB83" s="158">
        <v>11.3</v>
      </c>
      <c r="AC83" s="119">
        <f t="shared" si="13"/>
        <v>3118.8</v>
      </c>
      <c r="AD83" s="121">
        <f t="shared" si="14"/>
        <v>0</v>
      </c>
    </row>
    <row r="84" spans="1:30" s="58" customFormat="1" ht="18" customHeight="1" thickBot="1" x14ac:dyDescent="0.3">
      <c r="A84" s="127" t="s">
        <v>19</v>
      </c>
      <c r="B84" s="129">
        <f>SUM(B65:B83)</f>
        <v>13741</v>
      </c>
      <c r="C84" s="125">
        <f>SUM(C65:C83)</f>
        <v>13863</v>
      </c>
      <c r="D84" s="129">
        <f t="shared" ref="D84:AA84" si="18">SUM(D65:D83)</f>
        <v>13741</v>
      </c>
      <c r="E84" s="125">
        <f t="shared" si="18"/>
        <v>14047</v>
      </c>
      <c r="F84" s="129">
        <f t="shared" si="18"/>
        <v>13741</v>
      </c>
      <c r="G84" s="125">
        <f t="shared" si="18"/>
        <v>13471</v>
      </c>
      <c r="H84" s="129">
        <f t="shared" si="18"/>
        <v>13741</v>
      </c>
      <c r="I84" s="125">
        <f t="shared" si="18"/>
        <v>13063</v>
      </c>
      <c r="J84" s="129">
        <f t="shared" si="18"/>
        <v>13741</v>
      </c>
      <c r="K84" s="125">
        <f t="shared" si="18"/>
        <v>13237</v>
      </c>
      <c r="L84" s="129">
        <f t="shared" si="18"/>
        <v>13741</v>
      </c>
      <c r="M84" s="125">
        <f t="shared" si="18"/>
        <v>13378</v>
      </c>
      <c r="N84" s="129">
        <f t="shared" si="18"/>
        <v>13741</v>
      </c>
      <c r="O84" s="125">
        <f t="shared" si="18"/>
        <v>0</v>
      </c>
      <c r="P84" s="129">
        <f t="shared" si="18"/>
        <v>13741</v>
      </c>
      <c r="Q84" s="125">
        <f t="shared" si="18"/>
        <v>0</v>
      </c>
      <c r="R84" s="129">
        <f t="shared" si="18"/>
        <v>13741</v>
      </c>
      <c r="S84" s="125">
        <f t="shared" si="18"/>
        <v>0</v>
      </c>
      <c r="T84" s="129">
        <f t="shared" si="18"/>
        <v>13741</v>
      </c>
      <c r="U84" s="125">
        <f t="shared" si="18"/>
        <v>0</v>
      </c>
      <c r="V84" s="129">
        <f t="shared" si="18"/>
        <v>13741</v>
      </c>
      <c r="W84" s="125">
        <f t="shared" si="18"/>
        <v>0</v>
      </c>
      <c r="X84" s="129">
        <f t="shared" si="18"/>
        <v>13741</v>
      </c>
      <c r="Y84" s="125">
        <f t="shared" si="18"/>
        <v>0</v>
      </c>
      <c r="Z84" s="129">
        <f t="shared" si="18"/>
        <v>164892</v>
      </c>
      <c r="AA84" s="125">
        <f t="shared" si="18"/>
        <v>81059</v>
      </c>
      <c r="AB84" s="116" t="s">
        <v>82</v>
      </c>
      <c r="AC84" s="120">
        <f>SUM(AC61:AC83)</f>
        <v>205126.8</v>
      </c>
      <c r="AD84" s="122">
        <f>SUM(AD61:AD83)</f>
        <v>103802.70000000003</v>
      </c>
    </row>
    <row r="85" spans="1:30" s="58" customFormat="1" ht="18" customHeight="1" thickBot="1" x14ac:dyDescent="0.3">
      <c r="A85" s="128" t="s">
        <v>83</v>
      </c>
      <c r="B85" s="130">
        <f>SUMPRODUCT(B61:B83,$AB$61:$AB$83)</f>
        <v>17093.900000000001</v>
      </c>
      <c r="C85" s="126">
        <f>SUMPRODUCT(C61:C83,$AB$61:$AB$83)</f>
        <v>17207.100000000002</v>
      </c>
      <c r="D85" s="130">
        <f t="shared" ref="D85:AA85" si="19">SUMPRODUCT(D61:D83,$AB$61:$AB$83)</f>
        <v>17093.900000000001</v>
      </c>
      <c r="E85" s="126">
        <f t="shared" si="19"/>
        <v>17413.300000000007</v>
      </c>
      <c r="F85" s="130">
        <f t="shared" si="19"/>
        <v>17093.900000000001</v>
      </c>
      <c r="G85" s="126">
        <f t="shared" si="19"/>
        <v>16872.3</v>
      </c>
      <c r="H85" s="130">
        <f t="shared" si="19"/>
        <v>17093.900000000001</v>
      </c>
      <c r="I85" s="126">
        <f t="shared" si="19"/>
        <v>17108.5</v>
      </c>
      <c r="J85" s="130">
        <f t="shared" si="19"/>
        <v>17093.900000000001</v>
      </c>
      <c r="K85" s="126">
        <f t="shared" si="19"/>
        <v>18228.399999999998</v>
      </c>
      <c r="L85" s="130">
        <f t="shared" si="19"/>
        <v>17093.900000000001</v>
      </c>
      <c r="M85" s="126">
        <f t="shared" si="19"/>
        <v>16973.099999999999</v>
      </c>
      <c r="N85" s="130">
        <f t="shared" si="19"/>
        <v>17093.900000000001</v>
      </c>
      <c r="O85" s="126">
        <f t="shared" si="19"/>
        <v>0</v>
      </c>
      <c r="P85" s="130">
        <f t="shared" si="19"/>
        <v>17093.900000000001</v>
      </c>
      <c r="Q85" s="126">
        <f t="shared" si="19"/>
        <v>0</v>
      </c>
      <c r="R85" s="130">
        <f t="shared" si="19"/>
        <v>17093.900000000001</v>
      </c>
      <c r="S85" s="126">
        <f t="shared" si="19"/>
        <v>0</v>
      </c>
      <c r="T85" s="130">
        <f t="shared" si="19"/>
        <v>17093.900000000001</v>
      </c>
      <c r="U85" s="126">
        <f t="shared" si="19"/>
        <v>0</v>
      </c>
      <c r="V85" s="130">
        <f t="shared" si="19"/>
        <v>17093.900000000001</v>
      </c>
      <c r="W85" s="126">
        <f t="shared" si="19"/>
        <v>0</v>
      </c>
      <c r="X85" s="130">
        <f t="shared" si="19"/>
        <v>17093.900000000001</v>
      </c>
      <c r="Y85" s="126">
        <f t="shared" si="19"/>
        <v>0</v>
      </c>
      <c r="Z85" s="130">
        <f t="shared" si="19"/>
        <v>205126.8</v>
      </c>
      <c r="AA85" s="126">
        <f t="shared" si="19"/>
        <v>103802.70000000003</v>
      </c>
    </row>
    <row r="86" spans="1:30" s="58" customFormat="1" ht="18" customHeight="1" x14ac:dyDescent="0.25">
      <c r="A86" s="85" t="s">
        <v>117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6"/>
      <c r="W86" s="56"/>
      <c r="X86" s="56"/>
      <c r="Y86" s="57"/>
      <c r="Z86" s="56"/>
      <c r="AA86" s="56"/>
    </row>
    <row r="87" spans="1:30" s="58" customFormat="1" ht="18" customHeight="1" x14ac:dyDescent="0.25">
      <c r="A87" s="85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6"/>
      <c r="W87" s="56"/>
      <c r="X87" s="56"/>
      <c r="Y87" s="57"/>
      <c r="Z87" s="56"/>
      <c r="AA87" s="56"/>
    </row>
    <row r="88" spans="1:30" s="149" customFormat="1" ht="20.25" customHeight="1" x14ac:dyDescent="0.25">
      <c r="A88" s="148"/>
      <c r="B88" s="159" t="s">
        <v>87</v>
      </c>
      <c r="C88" s="159"/>
      <c r="D88" s="159"/>
      <c r="E88" s="159" t="s">
        <v>88</v>
      </c>
      <c r="F88" s="159"/>
      <c r="G88" s="159"/>
      <c r="H88" s="159" t="s">
        <v>89</v>
      </c>
      <c r="I88" s="159"/>
      <c r="J88" s="159"/>
      <c r="K88" s="160" t="s">
        <v>90</v>
      </c>
      <c r="L88" s="160"/>
      <c r="O88" s="150"/>
    </row>
    <row r="89" spans="1:30" s="149" customFormat="1" ht="18" customHeight="1" x14ac:dyDescent="0.25">
      <c r="A89" s="151" t="s">
        <v>91</v>
      </c>
      <c r="B89" s="152" t="s">
        <v>6</v>
      </c>
      <c r="C89" s="152" t="s">
        <v>92</v>
      </c>
      <c r="D89" s="152" t="s">
        <v>93</v>
      </c>
      <c r="E89" s="152" t="s">
        <v>6</v>
      </c>
      <c r="F89" s="152" t="s">
        <v>92</v>
      </c>
      <c r="G89" s="152" t="s">
        <v>93</v>
      </c>
      <c r="H89" s="152" t="s">
        <v>6</v>
      </c>
      <c r="I89" s="152" t="s">
        <v>92</v>
      </c>
      <c r="J89" s="152" t="s">
        <v>93</v>
      </c>
      <c r="K89" s="152" t="s">
        <v>6</v>
      </c>
      <c r="L89" s="152" t="s">
        <v>8</v>
      </c>
      <c r="O89" s="150"/>
    </row>
    <row r="90" spans="1:30" s="149" customFormat="1" ht="30" x14ac:dyDescent="0.25">
      <c r="A90" s="153" t="s">
        <v>94</v>
      </c>
      <c r="B90" s="154">
        <v>45</v>
      </c>
      <c r="C90" s="154">
        <v>15</v>
      </c>
      <c r="D90" s="154">
        <v>2</v>
      </c>
      <c r="E90" s="154">
        <v>45</v>
      </c>
      <c r="F90" s="154">
        <v>42</v>
      </c>
      <c r="G90" s="154">
        <v>7</v>
      </c>
      <c r="H90" s="154">
        <v>45</v>
      </c>
      <c r="I90" s="154">
        <v>41</v>
      </c>
      <c r="J90" s="154">
        <v>4</v>
      </c>
      <c r="K90" s="154">
        <f>SUM(B90*3)</f>
        <v>135</v>
      </c>
      <c r="L90" s="154">
        <f t="shared" ref="L90:L92" si="20">SUM(C90+F90+I90)</f>
        <v>98</v>
      </c>
      <c r="O90" s="150"/>
    </row>
    <row r="91" spans="1:30" s="149" customFormat="1" ht="18" customHeight="1" x14ac:dyDescent="0.25">
      <c r="A91" s="153" t="s">
        <v>95</v>
      </c>
      <c r="B91" s="154">
        <v>45</v>
      </c>
      <c r="C91" s="154">
        <v>15</v>
      </c>
      <c r="D91" s="154">
        <v>2</v>
      </c>
      <c r="E91" s="154">
        <v>45</v>
      </c>
      <c r="F91" s="154">
        <v>50</v>
      </c>
      <c r="G91" s="154">
        <v>2</v>
      </c>
      <c r="H91" s="154">
        <v>45</v>
      </c>
      <c r="I91" s="154">
        <v>52</v>
      </c>
      <c r="J91" s="154">
        <v>4</v>
      </c>
      <c r="K91" s="154">
        <f t="shared" ref="K91:K92" si="21">SUM(B91*3)</f>
        <v>135</v>
      </c>
      <c r="L91" s="154">
        <f t="shared" si="20"/>
        <v>117</v>
      </c>
    </row>
    <row r="92" spans="1:30" s="149" customFormat="1" ht="18" customHeight="1" x14ac:dyDescent="0.25">
      <c r="A92" s="153" t="s">
        <v>96</v>
      </c>
      <c r="B92" s="154">
        <v>45</v>
      </c>
      <c r="C92" s="154">
        <v>18</v>
      </c>
      <c r="D92" s="154">
        <v>0</v>
      </c>
      <c r="E92" s="154">
        <v>45</v>
      </c>
      <c r="F92" s="154">
        <v>51</v>
      </c>
      <c r="G92" s="154">
        <v>0</v>
      </c>
      <c r="H92" s="154">
        <v>45</v>
      </c>
      <c r="I92" s="154">
        <v>54</v>
      </c>
      <c r="J92" s="154">
        <v>0</v>
      </c>
      <c r="K92" s="154">
        <f t="shared" si="21"/>
        <v>135</v>
      </c>
      <c r="L92" s="154">
        <f t="shared" si="20"/>
        <v>123</v>
      </c>
    </row>
    <row r="93" spans="1:30" s="149" customFormat="1" ht="18" customHeight="1" x14ac:dyDescent="0.25">
      <c r="A93" s="155" t="s">
        <v>19</v>
      </c>
      <c r="B93" s="156">
        <f>SUM(B90:B92)</f>
        <v>135</v>
      </c>
      <c r="C93" s="156">
        <f t="shared" ref="C93:L93" si="22">SUM(C90:C92)</f>
        <v>48</v>
      </c>
      <c r="D93" s="156">
        <f t="shared" si="22"/>
        <v>4</v>
      </c>
      <c r="E93" s="156">
        <f t="shared" si="22"/>
        <v>135</v>
      </c>
      <c r="F93" s="156">
        <f t="shared" si="22"/>
        <v>143</v>
      </c>
      <c r="G93" s="156">
        <f t="shared" si="22"/>
        <v>9</v>
      </c>
      <c r="H93" s="156">
        <f t="shared" si="22"/>
        <v>135</v>
      </c>
      <c r="I93" s="156">
        <f t="shared" si="22"/>
        <v>147</v>
      </c>
      <c r="J93" s="156">
        <f t="shared" si="22"/>
        <v>8</v>
      </c>
      <c r="K93" s="156">
        <f t="shared" si="22"/>
        <v>405</v>
      </c>
      <c r="L93" s="156">
        <f t="shared" si="22"/>
        <v>338</v>
      </c>
    </row>
    <row r="94" spans="1:30" s="149" customFormat="1" ht="18" customHeight="1" x14ac:dyDescent="0.25">
      <c r="A94" s="151" t="s">
        <v>97</v>
      </c>
      <c r="B94" s="152" t="s">
        <v>6</v>
      </c>
      <c r="C94" s="152" t="s">
        <v>92</v>
      </c>
      <c r="D94" s="152" t="s">
        <v>93</v>
      </c>
      <c r="E94" s="152" t="s">
        <v>6</v>
      </c>
      <c r="F94" s="152" t="s">
        <v>92</v>
      </c>
      <c r="G94" s="152" t="s">
        <v>93</v>
      </c>
      <c r="H94" s="152" t="s">
        <v>6</v>
      </c>
      <c r="I94" s="152" t="s">
        <v>92</v>
      </c>
      <c r="J94" s="152" t="s">
        <v>93</v>
      </c>
      <c r="K94" s="152" t="s">
        <v>6</v>
      </c>
      <c r="L94" s="152" t="s">
        <v>8</v>
      </c>
      <c r="O94" s="150"/>
    </row>
    <row r="95" spans="1:30" s="149" customFormat="1" ht="18" customHeight="1" x14ac:dyDescent="0.25">
      <c r="A95" s="153" t="s">
        <v>98</v>
      </c>
      <c r="B95" s="154">
        <v>100</v>
      </c>
      <c r="C95" s="154">
        <v>90</v>
      </c>
      <c r="D95" s="154">
        <v>4</v>
      </c>
      <c r="E95" s="154">
        <v>100</v>
      </c>
      <c r="F95" s="154">
        <v>84</v>
      </c>
      <c r="G95" s="154">
        <v>7</v>
      </c>
      <c r="H95" s="154">
        <v>100</v>
      </c>
      <c r="I95" s="154">
        <v>70</v>
      </c>
      <c r="J95" s="154">
        <v>7</v>
      </c>
      <c r="K95" s="154">
        <f t="shared" ref="K95:K97" si="23">SUM(B95*3)</f>
        <v>300</v>
      </c>
      <c r="L95" s="154">
        <f>SUM(C95+F95+I95)</f>
        <v>244</v>
      </c>
    </row>
    <row r="96" spans="1:30" s="149" customFormat="1" ht="18" customHeight="1" x14ac:dyDescent="0.25">
      <c r="A96" s="153" t="s">
        <v>99</v>
      </c>
      <c r="B96" s="154">
        <v>100</v>
      </c>
      <c r="C96" s="154">
        <v>89</v>
      </c>
      <c r="D96" s="154">
        <v>3</v>
      </c>
      <c r="E96" s="154">
        <v>100</v>
      </c>
      <c r="F96" s="154">
        <v>91</v>
      </c>
      <c r="G96" s="154">
        <v>6</v>
      </c>
      <c r="H96" s="154">
        <v>100</v>
      </c>
      <c r="I96" s="154">
        <v>90</v>
      </c>
      <c r="J96" s="154">
        <v>11</v>
      </c>
      <c r="K96" s="154">
        <f t="shared" si="23"/>
        <v>300</v>
      </c>
      <c r="L96" s="154">
        <f t="shared" ref="L96:L97" si="24">SUM(C96+F96+I96)</f>
        <v>270</v>
      </c>
    </row>
    <row r="97" spans="1:12" s="149" customFormat="1" ht="18" customHeight="1" x14ac:dyDescent="0.25">
      <c r="A97" s="153" t="s">
        <v>100</v>
      </c>
      <c r="B97" s="154">
        <v>100</v>
      </c>
      <c r="C97" s="154">
        <v>94</v>
      </c>
      <c r="D97" s="154">
        <v>0</v>
      </c>
      <c r="E97" s="154">
        <v>100</v>
      </c>
      <c r="F97" s="154">
        <v>95</v>
      </c>
      <c r="G97" s="154">
        <v>0</v>
      </c>
      <c r="H97" s="154">
        <v>100</v>
      </c>
      <c r="I97" s="154">
        <v>94</v>
      </c>
      <c r="J97" s="154">
        <v>0</v>
      </c>
      <c r="K97" s="154">
        <f t="shared" si="23"/>
        <v>300</v>
      </c>
      <c r="L97" s="154">
        <f t="shared" si="24"/>
        <v>283</v>
      </c>
    </row>
    <row r="98" spans="1:12" s="149" customFormat="1" ht="18" customHeight="1" x14ac:dyDescent="0.25">
      <c r="A98" s="155" t="s">
        <v>19</v>
      </c>
      <c r="B98" s="156">
        <f>SUM(B95:B97)</f>
        <v>300</v>
      </c>
      <c r="C98" s="156">
        <f t="shared" ref="C98:L98" si="25">SUM(C95:C97)</f>
        <v>273</v>
      </c>
      <c r="D98" s="156">
        <f t="shared" si="25"/>
        <v>7</v>
      </c>
      <c r="E98" s="156">
        <f t="shared" si="25"/>
        <v>300</v>
      </c>
      <c r="F98" s="156">
        <f t="shared" si="25"/>
        <v>270</v>
      </c>
      <c r="G98" s="156">
        <f t="shared" si="25"/>
        <v>13</v>
      </c>
      <c r="H98" s="156">
        <f t="shared" si="25"/>
        <v>300</v>
      </c>
      <c r="I98" s="156">
        <f t="shared" si="25"/>
        <v>254</v>
      </c>
      <c r="J98" s="156">
        <f t="shared" si="25"/>
        <v>18</v>
      </c>
      <c r="K98" s="156">
        <f t="shared" si="25"/>
        <v>900</v>
      </c>
      <c r="L98" s="156">
        <f t="shared" si="25"/>
        <v>797</v>
      </c>
    </row>
    <row r="99" spans="1:12" s="149" customFormat="1" ht="18" customHeight="1" x14ac:dyDescent="0.25">
      <c r="A99" s="151" t="s">
        <v>101</v>
      </c>
      <c r="B99" s="152" t="s">
        <v>6</v>
      </c>
      <c r="C99" s="152" t="s">
        <v>92</v>
      </c>
      <c r="D99" s="152" t="s">
        <v>93</v>
      </c>
      <c r="E99" s="152" t="s">
        <v>6</v>
      </c>
      <c r="F99" s="152" t="s">
        <v>92</v>
      </c>
      <c r="G99" s="152" t="s">
        <v>93</v>
      </c>
      <c r="H99" s="152" t="s">
        <v>6</v>
      </c>
      <c r="I99" s="152" t="s">
        <v>92</v>
      </c>
      <c r="J99" s="152" t="s">
        <v>93</v>
      </c>
      <c r="K99" s="152" t="s">
        <v>6</v>
      </c>
      <c r="L99" s="152" t="s">
        <v>8</v>
      </c>
    </row>
    <row r="100" spans="1:12" s="149" customFormat="1" ht="18" customHeight="1" x14ac:dyDescent="0.25">
      <c r="A100" s="153" t="s">
        <v>101</v>
      </c>
      <c r="B100" s="154">
        <v>100</v>
      </c>
      <c r="C100" s="154">
        <v>76</v>
      </c>
      <c r="D100" s="154">
        <v>21</v>
      </c>
      <c r="E100" s="154">
        <v>100</v>
      </c>
      <c r="F100" s="154">
        <v>108</v>
      </c>
      <c r="G100" s="154">
        <v>22</v>
      </c>
      <c r="H100" s="154">
        <v>100</v>
      </c>
      <c r="I100" s="154">
        <v>44</v>
      </c>
      <c r="J100" s="154">
        <v>43</v>
      </c>
      <c r="K100" s="154">
        <f t="shared" ref="K100:K101" si="26">SUM(B100*3)</f>
        <v>300</v>
      </c>
      <c r="L100" s="154">
        <f t="shared" ref="L100" si="27">SUM(C100+F100+I100)</f>
        <v>228</v>
      </c>
    </row>
    <row r="101" spans="1:12" s="149" customFormat="1" ht="18" customHeight="1" x14ac:dyDescent="0.25">
      <c r="A101" s="153" t="s">
        <v>102</v>
      </c>
      <c r="B101" s="154">
        <v>100</v>
      </c>
      <c r="C101" s="154">
        <v>43</v>
      </c>
      <c r="D101" s="154">
        <v>18</v>
      </c>
      <c r="E101" s="154">
        <v>100</v>
      </c>
      <c r="F101" s="154">
        <v>82</v>
      </c>
      <c r="G101" s="154">
        <v>32</v>
      </c>
      <c r="H101" s="154">
        <v>100</v>
      </c>
      <c r="I101" s="154">
        <v>23</v>
      </c>
      <c r="J101" s="154">
        <v>5</v>
      </c>
      <c r="K101" s="154">
        <f t="shared" si="26"/>
        <v>300</v>
      </c>
      <c r="L101" s="154">
        <f>SUM(C101+F101+I101)</f>
        <v>148</v>
      </c>
    </row>
    <row r="102" spans="1:12" s="149" customFormat="1" ht="18" customHeight="1" x14ac:dyDescent="0.25">
      <c r="A102" s="155" t="s">
        <v>19</v>
      </c>
      <c r="B102" s="156">
        <f>SUM(B100:B101)</f>
        <v>200</v>
      </c>
      <c r="C102" s="156">
        <f t="shared" ref="C102:K102" si="28">SUM(C101:C101)</f>
        <v>43</v>
      </c>
      <c r="D102" s="156">
        <f t="shared" si="28"/>
        <v>18</v>
      </c>
      <c r="E102" s="156">
        <f t="shared" si="28"/>
        <v>100</v>
      </c>
      <c r="F102" s="156">
        <f t="shared" si="28"/>
        <v>82</v>
      </c>
      <c r="G102" s="156">
        <f t="shared" si="28"/>
        <v>32</v>
      </c>
      <c r="H102" s="156">
        <f t="shared" si="28"/>
        <v>100</v>
      </c>
      <c r="I102" s="156">
        <f t="shared" si="28"/>
        <v>23</v>
      </c>
      <c r="J102" s="156">
        <f t="shared" si="28"/>
        <v>5</v>
      </c>
      <c r="K102" s="156">
        <f t="shared" si="28"/>
        <v>300</v>
      </c>
      <c r="L102" s="156">
        <f>SUM(L100:L101)</f>
        <v>376</v>
      </c>
    </row>
    <row r="103" spans="1:12" s="157" customFormat="1" ht="27" customHeight="1" x14ac:dyDescent="0.25">
      <c r="A103" s="151" t="s">
        <v>103</v>
      </c>
      <c r="B103" s="152" t="s">
        <v>6</v>
      </c>
      <c r="C103" s="152" t="s">
        <v>92</v>
      </c>
      <c r="D103" s="152" t="s">
        <v>93</v>
      </c>
      <c r="E103" s="152" t="s">
        <v>6</v>
      </c>
      <c r="F103" s="152" t="s">
        <v>92</v>
      </c>
      <c r="G103" s="152" t="s">
        <v>93</v>
      </c>
      <c r="H103" s="152" t="s">
        <v>6</v>
      </c>
      <c r="I103" s="152" t="s">
        <v>92</v>
      </c>
      <c r="J103" s="152" t="s">
        <v>93</v>
      </c>
      <c r="K103" s="152" t="s">
        <v>6</v>
      </c>
      <c r="L103" s="152" t="s">
        <v>8</v>
      </c>
    </row>
    <row r="104" spans="1:12" s="157" customFormat="1" ht="18" customHeight="1" x14ac:dyDescent="0.25">
      <c r="A104" s="153" t="s">
        <v>104</v>
      </c>
      <c r="B104" s="154">
        <v>10</v>
      </c>
      <c r="C104" s="154">
        <v>12</v>
      </c>
      <c r="D104" s="154">
        <v>3</v>
      </c>
      <c r="E104" s="154">
        <v>10</v>
      </c>
      <c r="F104" s="154">
        <v>12</v>
      </c>
      <c r="G104" s="154">
        <v>4</v>
      </c>
      <c r="H104" s="154">
        <v>10</v>
      </c>
      <c r="I104" s="154">
        <v>10</v>
      </c>
      <c r="J104" s="154">
        <v>5</v>
      </c>
      <c r="K104" s="154">
        <f t="shared" ref="K104:K105" si="29">SUM(B104*3)</f>
        <v>30</v>
      </c>
      <c r="L104" s="154">
        <f t="shared" ref="L104:L105" si="30">SUM(C104+F104+I104)</f>
        <v>34</v>
      </c>
    </row>
    <row r="105" spans="1:12" s="157" customFormat="1" ht="18" customHeight="1" x14ac:dyDescent="0.25">
      <c r="A105" s="153" t="s">
        <v>105</v>
      </c>
      <c r="B105" s="154">
        <v>10</v>
      </c>
      <c r="C105" s="154">
        <v>11</v>
      </c>
      <c r="D105" s="154">
        <v>4</v>
      </c>
      <c r="E105" s="154">
        <v>10</v>
      </c>
      <c r="F105" s="154">
        <v>9</v>
      </c>
      <c r="G105" s="154">
        <v>3</v>
      </c>
      <c r="H105" s="154">
        <v>10</v>
      </c>
      <c r="I105" s="154">
        <v>8</v>
      </c>
      <c r="J105" s="154">
        <v>0</v>
      </c>
      <c r="K105" s="154">
        <f t="shared" si="29"/>
        <v>30</v>
      </c>
      <c r="L105" s="154">
        <f t="shared" si="30"/>
        <v>28</v>
      </c>
    </row>
    <row r="106" spans="1:12" s="149" customFormat="1" ht="16.5" customHeight="1" x14ac:dyDescent="0.25">
      <c r="A106" s="155" t="s">
        <v>19</v>
      </c>
      <c r="B106" s="156">
        <f>SUM(B104:B105)</f>
        <v>20</v>
      </c>
      <c r="C106" s="156">
        <f>SUM(C104:C105)</f>
        <v>23</v>
      </c>
      <c r="D106" s="156">
        <f>SUM(D104:D105)</f>
        <v>7</v>
      </c>
      <c r="E106" s="156">
        <f t="shared" ref="E106:L106" si="31">SUM(E104:E105)</f>
        <v>20</v>
      </c>
      <c r="F106" s="156">
        <f t="shared" si="31"/>
        <v>21</v>
      </c>
      <c r="G106" s="156">
        <f t="shared" si="31"/>
        <v>7</v>
      </c>
      <c r="H106" s="156">
        <f t="shared" si="31"/>
        <v>20</v>
      </c>
      <c r="I106" s="156">
        <f t="shared" si="31"/>
        <v>18</v>
      </c>
      <c r="J106" s="156">
        <f t="shared" si="31"/>
        <v>5</v>
      </c>
      <c r="K106" s="156">
        <f t="shared" si="31"/>
        <v>60</v>
      </c>
      <c r="L106" s="156">
        <f t="shared" si="31"/>
        <v>62</v>
      </c>
    </row>
    <row r="107" spans="1:12" s="157" customFormat="1" ht="27" customHeight="1" x14ac:dyDescent="0.25">
      <c r="A107" s="151" t="s">
        <v>106</v>
      </c>
      <c r="B107" s="152" t="s">
        <v>6</v>
      </c>
      <c r="C107" s="152" t="s">
        <v>92</v>
      </c>
      <c r="D107" s="152" t="s">
        <v>93</v>
      </c>
      <c r="E107" s="152" t="s">
        <v>6</v>
      </c>
      <c r="F107" s="152" t="s">
        <v>92</v>
      </c>
      <c r="G107" s="152" t="s">
        <v>93</v>
      </c>
      <c r="H107" s="152" t="s">
        <v>6</v>
      </c>
      <c r="I107" s="152" t="s">
        <v>92</v>
      </c>
      <c r="J107" s="152" t="s">
        <v>93</v>
      </c>
      <c r="K107" s="152" t="s">
        <v>6</v>
      </c>
      <c r="L107" s="152" t="s">
        <v>8</v>
      </c>
    </row>
    <row r="108" spans="1:12" s="157" customFormat="1" ht="18" customHeight="1" x14ac:dyDescent="0.25">
      <c r="A108" s="153" t="s">
        <v>107</v>
      </c>
      <c r="B108" s="154">
        <v>80</v>
      </c>
      <c r="C108" s="154">
        <v>62</v>
      </c>
      <c r="D108" s="154">
        <v>0</v>
      </c>
      <c r="E108" s="154">
        <v>80</v>
      </c>
      <c r="F108" s="154">
        <v>66</v>
      </c>
      <c r="G108" s="154">
        <v>0</v>
      </c>
      <c r="H108" s="154">
        <v>80</v>
      </c>
      <c r="I108" s="154">
        <v>84</v>
      </c>
      <c r="J108" s="154">
        <v>0</v>
      </c>
      <c r="K108" s="154">
        <f t="shared" ref="K108" si="32">SUM(B108*3)</f>
        <v>240</v>
      </c>
      <c r="L108" s="154">
        <f>SUM(C108+F108+I108)</f>
        <v>212</v>
      </c>
    </row>
    <row r="109" spans="1:12" s="149" customFormat="1" ht="16.5" customHeight="1" x14ac:dyDescent="0.25">
      <c r="A109" s="155" t="s">
        <v>19</v>
      </c>
      <c r="B109" s="156">
        <f>SUM(B108:B108)</f>
        <v>80</v>
      </c>
      <c r="C109" s="156">
        <f t="shared" ref="C109:K109" si="33">SUM(C108:C108)</f>
        <v>62</v>
      </c>
      <c r="D109" s="156">
        <f t="shared" si="33"/>
        <v>0</v>
      </c>
      <c r="E109" s="156">
        <f t="shared" si="33"/>
        <v>80</v>
      </c>
      <c r="F109" s="156">
        <f t="shared" si="33"/>
        <v>66</v>
      </c>
      <c r="G109" s="156">
        <f t="shared" si="33"/>
        <v>0</v>
      </c>
      <c r="H109" s="156">
        <f t="shared" si="33"/>
        <v>80</v>
      </c>
      <c r="I109" s="156">
        <f t="shared" si="33"/>
        <v>84</v>
      </c>
      <c r="J109" s="156">
        <f t="shared" si="33"/>
        <v>0</v>
      </c>
      <c r="K109" s="156">
        <f t="shared" si="33"/>
        <v>240</v>
      </c>
      <c r="L109" s="156">
        <f>SUM(L108:L108)</f>
        <v>212</v>
      </c>
    </row>
    <row r="110" spans="1:12" s="157" customFormat="1" ht="27" customHeight="1" x14ac:dyDescent="0.25">
      <c r="A110" s="151" t="s">
        <v>108</v>
      </c>
      <c r="B110" s="152" t="s">
        <v>6</v>
      </c>
      <c r="C110" s="152" t="s">
        <v>92</v>
      </c>
      <c r="D110" s="152" t="s">
        <v>93</v>
      </c>
      <c r="E110" s="152" t="s">
        <v>6</v>
      </c>
      <c r="F110" s="152" t="s">
        <v>92</v>
      </c>
      <c r="G110" s="152" t="s">
        <v>93</v>
      </c>
      <c r="H110" s="152" t="s">
        <v>6</v>
      </c>
      <c r="I110" s="152" t="s">
        <v>92</v>
      </c>
      <c r="J110" s="152" t="s">
        <v>93</v>
      </c>
      <c r="K110" s="152" t="s">
        <v>6</v>
      </c>
      <c r="L110" s="152" t="s">
        <v>8</v>
      </c>
    </row>
    <row r="111" spans="1:12" s="157" customFormat="1" ht="18" customHeight="1" x14ac:dyDescent="0.25">
      <c r="A111" t="s">
        <v>109</v>
      </c>
      <c r="B111" s="154">
        <v>20</v>
      </c>
      <c r="C111" s="154">
        <v>13</v>
      </c>
      <c r="D111" s="154">
        <v>0</v>
      </c>
      <c r="E111" s="154">
        <v>20</v>
      </c>
      <c r="F111" s="154">
        <v>19</v>
      </c>
      <c r="G111" s="154">
        <v>0</v>
      </c>
      <c r="H111" s="154">
        <v>20</v>
      </c>
      <c r="I111" s="154">
        <v>4</v>
      </c>
      <c r="J111" s="154">
        <v>0</v>
      </c>
      <c r="K111" s="154">
        <f t="shared" ref="K111" si="34">SUM(B111*3)</f>
        <v>60</v>
      </c>
      <c r="L111" s="154">
        <f>SUM(C111+F111+I111)</f>
        <v>36</v>
      </c>
    </row>
    <row r="112" spans="1:12" s="149" customFormat="1" ht="16.5" customHeight="1" x14ac:dyDescent="0.25">
      <c r="A112" s="155" t="s">
        <v>19</v>
      </c>
      <c r="B112" s="156">
        <f>SUM(B111:B111)</f>
        <v>20</v>
      </c>
      <c r="C112" s="156">
        <f t="shared" ref="C112:L112" si="35">SUM(C111:C111)</f>
        <v>13</v>
      </c>
      <c r="D112" s="156">
        <f t="shared" si="35"/>
        <v>0</v>
      </c>
      <c r="E112" s="156">
        <f t="shared" si="35"/>
        <v>20</v>
      </c>
      <c r="F112" s="156">
        <f t="shared" si="35"/>
        <v>19</v>
      </c>
      <c r="G112" s="156">
        <f t="shared" si="35"/>
        <v>0</v>
      </c>
      <c r="H112" s="156">
        <f t="shared" si="35"/>
        <v>20</v>
      </c>
      <c r="I112" s="156">
        <f t="shared" si="35"/>
        <v>4</v>
      </c>
      <c r="J112" s="156">
        <f t="shared" si="35"/>
        <v>0</v>
      </c>
      <c r="K112" s="156">
        <f t="shared" si="35"/>
        <v>60</v>
      </c>
      <c r="L112" s="156">
        <f t="shared" si="35"/>
        <v>36</v>
      </c>
    </row>
    <row r="113" spans="1:27" s="149" customFormat="1" ht="30" x14ac:dyDescent="0.25">
      <c r="A113" s="151" t="s">
        <v>110</v>
      </c>
      <c r="B113" s="152" t="s">
        <v>6</v>
      </c>
      <c r="C113" s="152" t="s">
        <v>92</v>
      </c>
      <c r="D113" s="152" t="s">
        <v>93</v>
      </c>
      <c r="E113" s="152" t="s">
        <v>6</v>
      </c>
      <c r="F113" s="152" t="s">
        <v>92</v>
      </c>
      <c r="G113" s="152" t="s">
        <v>93</v>
      </c>
      <c r="H113" s="152" t="s">
        <v>6</v>
      </c>
      <c r="I113" s="152" t="s">
        <v>92</v>
      </c>
      <c r="J113" s="152" t="s">
        <v>93</v>
      </c>
      <c r="K113" s="152" t="s">
        <v>6</v>
      </c>
      <c r="L113" s="152" t="s">
        <v>8</v>
      </c>
    </row>
    <row r="114" spans="1:27" s="149" customFormat="1" ht="30" x14ac:dyDescent="0.25">
      <c r="A114" s="153" t="s">
        <v>111</v>
      </c>
      <c r="B114" s="154">
        <v>500</v>
      </c>
      <c r="C114" s="154">
        <v>406</v>
      </c>
      <c r="D114" s="154">
        <v>18</v>
      </c>
      <c r="E114" s="154">
        <v>500</v>
      </c>
      <c r="F114" s="154">
        <v>424</v>
      </c>
      <c r="G114" s="154">
        <v>25</v>
      </c>
      <c r="H114" s="154">
        <v>500</v>
      </c>
      <c r="I114" s="154">
        <v>395</v>
      </c>
      <c r="J114" s="154">
        <v>28</v>
      </c>
      <c r="K114" s="154">
        <f t="shared" ref="K114:K117" si="36">SUM(B114*3)</f>
        <v>1500</v>
      </c>
      <c r="L114" s="154">
        <f>SUM(C114+F114+I114)</f>
        <v>1225</v>
      </c>
    </row>
    <row r="115" spans="1:27" s="149" customFormat="1" ht="18" customHeight="1" x14ac:dyDescent="0.25">
      <c r="A115" s="153" t="s">
        <v>112</v>
      </c>
      <c r="B115" s="154">
        <v>500</v>
      </c>
      <c r="C115" s="154">
        <v>406</v>
      </c>
      <c r="D115" s="154">
        <v>18</v>
      </c>
      <c r="E115" s="154">
        <v>500</v>
      </c>
      <c r="F115" s="154">
        <v>424</v>
      </c>
      <c r="G115" s="154">
        <v>28</v>
      </c>
      <c r="H115" s="154">
        <v>500</v>
      </c>
      <c r="I115" s="154">
        <v>402</v>
      </c>
      <c r="J115" s="154">
        <v>30</v>
      </c>
      <c r="K115" s="154">
        <f t="shared" si="36"/>
        <v>1500</v>
      </c>
      <c r="L115" s="154">
        <f>SUM(C115+F115+I115)</f>
        <v>1232</v>
      </c>
    </row>
    <row r="116" spans="1:27" s="149" customFormat="1" ht="18" customHeight="1" x14ac:dyDescent="0.25">
      <c r="A116" s="153" t="s">
        <v>113</v>
      </c>
      <c r="B116" s="154">
        <v>500</v>
      </c>
      <c r="C116" s="154">
        <v>406</v>
      </c>
      <c r="D116" s="154">
        <v>18</v>
      </c>
      <c r="E116" s="154">
        <v>500</v>
      </c>
      <c r="F116" s="154">
        <v>424</v>
      </c>
      <c r="G116" s="154">
        <v>28</v>
      </c>
      <c r="H116" s="154">
        <v>500</v>
      </c>
      <c r="I116" s="154">
        <v>402</v>
      </c>
      <c r="J116" s="154">
        <v>30</v>
      </c>
      <c r="K116" s="154">
        <f t="shared" si="36"/>
        <v>1500</v>
      </c>
      <c r="L116" s="154">
        <f>SUM(C116+F116+I116)</f>
        <v>1232</v>
      </c>
    </row>
    <row r="117" spans="1:27" s="149" customFormat="1" ht="18" customHeight="1" x14ac:dyDescent="0.25">
      <c r="A117" s="153" t="s">
        <v>114</v>
      </c>
      <c r="B117" s="154">
        <v>500</v>
      </c>
      <c r="C117" s="154">
        <v>429</v>
      </c>
      <c r="D117" s="154">
        <v>0</v>
      </c>
      <c r="E117" s="154">
        <v>500</v>
      </c>
      <c r="F117" s="154">
        <v>428</v>
      </c>
      <c r="G117" s="154">
        <v>0</v>
      </c>
      <c r="H117" s="154">
        <v>500</v>
      </c>
      <c r="I117" s="154">
        <v>567</v>
      </c>
      <c r="J117" s="154">
        <v>0</v>
      </c>
      <c r="K117" s="154">
        <f t="shared" si="36"/>
        <v>1500</v>
      </c>
      <c r="L117" s="154">
        <f>SUM(C117+F117+I117)</f>
        <v>1424</v>
      </c>
    </row>
    <row r="118" spans="1:27" s="149" customFormat="1" ht="18" customHeight="1" x14ac:dyDescent="0.25">
      <c r="A118" s="155" t="s">
        <v>19</v>
      </c>
      <c r="B118" s="156">
        <f>SUM(B114:B117)</f>
        <v>2000</v>
      </c>
      <c r="C118" s="156">
        <f t="shared" ref="C118:L118" si="37">SUM(C114:C117)</f>
        <v>1647</v>
      </c>
      <c r="D118" s="156">
        <f t="shared" si="37"/>
        <v>54</v>
      </c>
      <c r="E118" s="156">
        <f t="shared" si="37"/>
        <v>2000</v>
      </c>
      <c r="F118" s="156">
        <f t="shared" si="37"/>
        <v>1700</v>
      </c>
      <c r="G118" s="156">
        <f t="shared" si="37"/>
        <v>81</v>
      </c>
      <c r="H118" s="156">
        <f t="shared" si="37"/>
        <v>2000</v>
      </c>
      <c r="I118" s="156">
        <f t="shared" si="37"/>
        <v>1766</v>
      </c>
      <c r="J118" s="156">
        <f t="shared" si="37"/>
        <v>88</v>
      </c>
      <c r="K118" s="156">
        <f t="shared" si="37"/>
        <v>6000</v>
      </c>
      <c r="L118" s="156">
        <f t="shared" si="37"/>
        <v>5113</v>
      </c>
    </row>
    <row r="119" spans="1:27" s="149" customFormat="1" ht="24.75" customHeight="1" x14ac:dyDescent="0.25">
      <c r="A119" s="4" t="s">
        <v>116</v>
      </c>
    </row>
    <row r="120" spans="1:27" s="157" customFormat="1" ht="18" customHeight="1" x14ac:dyDescent="0.25">
      <c r="A120" s="4" t="s">
        <v>84</v>
      </c>
    </row>
    <row r="121" spans="1:27" s="58" customFormat="1" ht="18" customHeight="1" x14ac:dyDescent="0.25">
      <c r="A121" s="85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6"/>
      <c r="W121" s="56"/>
      <c r="X121" s="56"/>
      <c r="Y121" s="57"/>
      <c r="Z121" s="56"/>
      <c r="AA121" s="56"/>
    </row>
    <row r="122" spans="1:27" s="58" customFormat="1" ht="18" customHeight="1" x14ac:dyDescent="0.25">
      <c r="A122" s="85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6"/>
      <c r="W122" s="56"/>
      <c r="X122" s="56"/>
      <c r="Y122" s="57"/>
      <c r="Z122" s="56"/>
      <c r="AA122" s="56"/>
    </row>
    <row r="123" spans="1:27" s="58" customFormat="1" ht="18" customHeight="1" x14ac:dyDescent="0.25">
      <c r="A123" s="85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6"/>
      <c r="W123" s="56"/>
      <c r="X123" s="56"/>
      <c r="Y123" s="57"/>
      <c r="Z123" s="56"/>
      <c r="AA123" s="56"/>
    </row>
    <row r="124" spans="1:27" s="58" customFormat="1" ht="18" customHeight="1" x14ac:dyDescent="0.25">
      <c r="A124" s="85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6"/>
      <c r="W124" s="56"/>
      <c r="X124" s="56"/>
      <c r="Y124" s="57"/>
      <c r="Z124" s="56"/>
      <c r="AA124" s="56"/>
    </row>
    <row r="125" spans="1:27" s="58" customFormat="1" ht="18" customHeight="1" x14ac:dyDescent="0.25">
      <c r="A125" s="85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6"/>
      <c r="W125" s="56"/>
      <c r="X125" s="56"/>
      <c r="Y125" s="57"/>
      <c r="Z125" s="56"/>
      <c r="AA125" s="56"/>
    </row>
    <row r="126" spans="1:27" s="58" customFormat="1" ht="18" customHeight="1" x14ac:dyDescent="0.25">
      <c r="A126" s="85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6"/>
      <c r="W126" s="56"/>
      <c r="X126" s="56"/>
      <c r="Y126" s="57"/>
      <c r="Z126" s="56"/>
      <c r="AA126" s="56"/>
    </row>
    <row r="127" spans="1:27" s="58" customFormat="1" ht="18" customHeight="1" x14ac:dyDescent="0.25">
      <c r="A127" s="85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6"/>
      <c r="W127" s="56"/>
      <c r="X127" s="56"/>
      <c r="Y127" s="57"/>
      <c r="Z127" s="56"/>
      <c r="AA127" s="56"/>
    </row>
    <row r="128" spans="1:27" s="58" customFormat="1" ht="18" customHeight="1" x14ac:dyDescent="0.25">
      <c r="A128" s="85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6"/>
      <c r="W128" s="56"/>
      <c r="X128" s="56"/>
      <c r="Y128" s="57"/>
      <c r="Z128" s="56"/>
      <c r="AA128" s="56"/>
    </row>
    <row r="129" spans="1:27" s="58" customFormat="1" ht="18" customHeight="1" x14ac:dyDescent="0.25">
      <c r="A129" s="85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6"/>
      <c r="W129" s="56"/>
      <c r="X129" s="56"/>
      <c r="Y129" s="57"/>
      <c r="Z129" s="56"/>
      <c r="AA129" s="56"/>
    </row>
    <row r="130" spans="1:27" s="58" customFormat="1" ht="18" customHeight="1" x14ac:dyDescent="0.25">
      <c r="A130" s="85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6"/>
      <c r="W130" s="56"/>
      <c r="X130" s="56"/>
      <c r="Y130" s="57"/>
      <c r="Z130" s="56"/>
      <c r="AA130" s="56"/>
    </row>
    <row r="131" spans="1:27" s="58" customFormat="1" ht="18" customHeight="1" x14ac:dyDescent="0.25">
      <c r="A131" s="85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6"/>
      <c r="W131" s="56"/>
      <c r="X131" s="56"/>
      <c r="Y131" s="57"/>
      <c r="Z131" s="56"/>
      <c r="AA131" s="56"/>
    </row>
    <row r="132" spans="1:27" s="58" customFormat="1" ht="18" customHeight="1" x14ac:dyDescent="0.25">
      <c r="A132" s="85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6"/>
      <c r="W132" s="56"/>
      <c r="X132" s="56"/>
      <c r="Y132" s="57"/>
      <c r="Z132" s="56"/>
      <c r="AA132" s="56"/>
    </row>
    <row r="133" spans="1:27" s="58" customFormat="1" ht="18" customHeight="1" x14ac:dyDescent="0.25">
      <c r="A133" s="85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6"/>
      <c r="W133" s="56"/>
      <c r="X133" s="56"/>
      <c r="Y133" s="57"/>
      <c r="Z133" s="56"/>
      <c r="AA133" s="56"/>
    </row>
    <row r="134" spans="1:27" s="58" customFormat="1" ht="18" customHeight="1" x14ac:dyDescent="0.25">
      <c r="A134" s="85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6"/>
      <c r="W134" s="56"/>
      <c r="X134" s="56"/>
      <c r="Y134" s="57"/>
      <c r="Z134" s="56"/>
      <c r="AA134" s="56"/>
    </row>
    <row r="135" spans="1:27" s="58" customFormat="1" ht="18" customHeight="1" x14ac:dyDescent="0.25">
      <c r="A135" s="85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6"/>
      <c r="W135" s="56"/>
      <c r="X135" s="56"/>
      <c r="Y135" s="57"/>
      <c r="Z135" s="56"/>
      <c r="AA135" s="56"/>
    </row>
    <row r="136" spans="1:27" s="58" customFormat="1" ht="18" customHeight="1" x14ac:dyDescent="0.25">
      <c r="A136" s="85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6"/>
      <c r="W136" s="56"/>
      <c r="X136" s="56"/>
      <c r="Y136" s="57"/>
      <c r="Z136" s="56"/>
      <c r="AA136" s="56"/>
    </row>
    <row r="137" spans="1:27" s="58" customFormat="1" ht="18" customHeight="1" x14ac:dyDescent="0.25">
      <c r="A137" s="85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6"/>
      <c r="W137" s="56"/>
      <c r="X137" s="56"/>
      <c r="Y137" s="57"/>
      <c r="Z137" s="56"/>
      <c r="AA137" s="56"/>
    </row>
    <row r="138" spans="1:27" s="58" customFormat="1" ht="18" customHeight="1" x14ac:dyDescent="0.25">
      <c r="A138" s="85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6"/>
      <c r="W138" s="56"/>
      <c r="X138" s="56"/>
      <c r="Y138" s="57"/>
      <c r="Z138" s="56"/>
      <c r="AA138" s="56"/>
    </row>
    <row r="139" spans="1:27" s="58" customFormat="1" ht="18" customHeight="1" x14ac:dyDescent="0.25">
      <c r="A139" s="85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6"/>
      <c r="W139" s="56"/>
      <c r="X139" s="56"/>
      <c r="Y139" s="57"/>
      <c r="Z139" s="56"/>
      <c r="AA139" s="56"/>
    </row>
    <row r="140" spans="1:27" s="58" customFormat="1" ht="18" customHeight="1" x14ac:dyDescent="0.25">
      <c r="A140" s="85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6"/>
      <c r="W140" s="56"/>
      <c r="X140" s="56"/>
      <c r="Y140" s="57"/>
      <c r="Z140" s="56"/>
      <c r="AA140" s="56"/>
    </row>
    <row r="141" spans="1:27" s="58" customFormat="1" ht="18" customHeight="1" x14ac:dyDescent="0.25">
      <c r="A141" s="85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6"/>
      <c r="W141" s="56"/>
      <c r="X141" s="56"/>
      <c r="Y141" s="57"/>
      <c r="Z141" s="56"/>
      <c r="AA141" s="56"/>
    </row>
    <row r="142" spans="1:27" s="58" customFormat="1" ht="18" customHeight="1" x14ac:dyDescent="0.25">
      <c r="A142" s="85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6"/>
      <c r="W142" s="56"/>
      <c r="X142" s="56"/>
      <c r="Y142" s="57"/>
      <c r="Z142" s="56"/>
      <c r="AA142" s="56"/>
    </row>
    <row r="143" spans="1:27" s="58" customFormat="1" ht="18" customHeight="1" x14ac:dyDescent="0.25">
      <c r="A143" s="85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6"/>
      <c r="W143" s="56"/>
      <c r="X143" s="56"/>
      <c r="Y143" s="57"/>
      <c r="Z143" s="56"/>
      <c r="AA143" s="56"/>
    </row>
    <row r="144" spans="1:27" s="58" customFormat="1" ht="18" customHeight="1" x14ac:dyDescent="0.25">
      <c r="A144" s="85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6"/>
      <c r="W144" s="56"/>
      <c r="X144" s="56"/>
      <c r="Y144" s="57"/>
      <c r="Z144" s="56"/>
      <c r="AA144" s="56"/>
    </row>
    <row r="145" spans="1:27" s="58" customFormat="1" ht="18" customHeight="1" x14ac:dyDescent="0.25">
      <c r="A145" s="85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6"/>
      <c r="W145" s="56"/>
      <c r="X145" s="56"/>
      <c r="Y145" s="57"/>
      <c r="Z145" s="56"/>
      <c r="AA145" s="56"/>
    </row>
    <row r="146" spans="1:27" s="58" customFormat="1" ht="18" customHeight="1" x14ac:dyDescent="0.25">
      <c r="A146" s="85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6"/>
      <c r="W146" s="56"/>
      <c r="X146" s="56"/>
      <c r="Y146" s="57"/>
      <c r="Z146" s="56"/>
      <c r="AA146" s="56"/>
    </row>
    <row r="147" spans="1:27" s="58" customFormat="1" ht="18" customHeight="1" x14ac:dyDescent="0.25">
      <c r="A147" s="85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6"/>
      <c r="W147" s="56"/>
      <c r="X147" s="56"/>
      <c r="Y147" s="57"/>
      <c r="Z147" s="56"/>
      <c r="AA147" s="56"/>
    </row>
    <row r="148" spans="1:27" s="58" customFormat="1" ht="18" customHeight="1" x14ac:dyDescent="0.25">
      <c r="A148" s="85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6"/>
      <c r="W148" s="56"/>
      <c r="X148" s="56"/>
      <c r="Y148" s="57"/>
      <c r="Z148" s="56"/>
      <c r="AA148" s="56"/>
    </row>
    <row r="149" spans="1:27" s="58" customFormat="1" ht="18" customHeight="1" x14ac:dyDescent="0.25">
      <c r="A149" s="85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6"/>
      <c r="W149" s="56"/>
      <c r="X149" s="56"/>
      <c r="Y149" s="57"/>
      <c r="Z149" s="56"/>
      <c r="AA149" s="56"/>
    </row>
    <row r="150" spans="1:27" s="58" customFormat="1" ht="18" customHeight="1" x14ac:dyDescent="0.25">
      <c r="A150" s="85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6"/>
      <c r="W150" s="56"/>
      <c r="X150" s="56"/>
      <c r="Y150" s="57"/>
      <c r="Z150" s="56"/>
      <c r="AA150" s="56"/>
    </row>
    <row r="151" spans="1:27" s="58" customFormat="1" ht="18" customHeight="1" x14ac:dyDescent="0.25">
      <c r="A151" s="85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6"/>
      <c r="W151" s="56"/>
      <c r="X151" s="56"/>
      <c r="Y151" s="57"/>
      <c r="Z151" s="56"/>
      <c r="AA151" s="56"/>
    </row>
    <row r="152" spans="1:27" s="58" customFormat="1" ht="18" customHeight="1" x14ac:dyDescent="0.25">
      <c r="A152" s="85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6"/>
      <c r="W152" s="56"/>
      <c r="X152" s="56"/>
      <c r="Y152" s="57"/>
      <c r="Z152" s="56"/>
      <c r="AA152" s="56"/>
    </row>
    <row r="153" spans="1:27" s="58" customFormat="1" ht="18" customHeight="1" x14ac:dyDescent="0.25">
      <c r="A153" s="85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6"/>
      <c r="W153" s="56"/>
      <c r="X153" s="56"/>
      <c r="Y153" s="57"/>
      <c r="Z153" s="56"/>
      <c r="AA153" s="56"/>
    </row>
    <row r="154" spans="1:27" s="58" customFormat="1" ht="18" customHeight="1" x14ac:dyDescent="0.25">
      <c r="A154" s="85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6"/>
      <c r="W154" s="56"/>
      <c r="X154" s="56"/>
      <c r="Y154" s="57"/>
      <c r="Z154" s="56"/>
      <c r="AA154" s="56"/>
    </row>
    <row r="155" spans="1:27" s="58" customFormat="1" ht="18" customHeight="1" x14ac:dyDescent="0.25">
      <c r="A155" s="85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6"/>
      <c r="W155" s="56"/>
      <c r="X155" s="56"/>
      <c r="Y155" s="57"/>
      <c r="Z155" s="56"/>
      <c r="AA155" s="56"/>
    </row>
    <row r="156" spans="1:27" s="58" customFormat="1" ht="18" customHeight="1" x14ac:dyDescent="0.25">
      <c r="A156" s="85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6"/>
      <c r="W156" s="56"/>
      <c r="X156" s="56"/>
      <c r="Y156" s="57"/>
      <c r="Z156" s="56"/>
      <c r="AA156" s="56"/>
    </row>
    <row r="157" spans="1:27" s="58" customFormat="1" ht="18" customHeight="1" x14ac:dyDescent="0.25">
      <c r="A157" s="85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6"/>
      <c r="W157" s="56"/>
      <c r="X157" s="56"/>
      <c r="Y157" s="57"/>
      <c r="Z157" s="56"/>
      <c r="AA157" s="56"/>
    </row>
    <row r="158" spans="1:27" s="58" customFormat="1" ht="18" customHeight="1" x14ac:dyDescent="0.25">
      <c r="A158" s="85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6"/>
      <c r="W158" s="56"/>
      <c r="X158" s="56"/>
      <c r="Y158" s="57"/>
      <c r="Z158" s="56"/>
      <c r="AA158" s="56"/>
    </row>
    <row r="159" spans="1:27" s="58" customFormat="1" ht="18" customHeight="1" x14ac:dyDescent="0.25">
      <c r="A159" s="85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6"/>
      <c r="W159" s="56"/>
      <c r="X159" s="56"/>
      <c r="Y159" s="57"/>
      <c r="Z159" s="56"/>
      <c r="AA159" s="56"/>
    </row>
    <row r="160" spans="1:27" s="58" customFormat="1" ht="18" customHeight="1" x14ac:dyDescent="0.25">
      <c r="A160" s="85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6"/>
      <c r="W160" s="56"/>
      <c r="X160" s="56"/>
      <c r="Y160" s="57"/>
      <c r="Z160" s="56"/>
      <c r="AA160" s="56"/>
    </row>
    <row r="161" spans="1:27" s="58" customFormat="1" ht="18" customHeight="1" x14ac:dyDescent="0.25">
      <c r="A161" s="85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6"/>
      <c r="W161" s="56"/>
      <c r="X161" s="56"/>
      <c r="Y161" s="57"/>
      <c r="Z161" s="56"/>
      <c r="AA161" s="56"/>
    </row>
    <row r="162" spans="1:27" s="58" customFormat="1" ht="18" customHeight="1" x14ac:dyDescent="0.25">
      <c r="A162" s="85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6"/>
      <c r="W162" s="56"/>
      <c r="X162" s="56"/>
      <c r="Y162" s="57"/>
      <c r="Z162" s="56"/>
      <c r="AA162" s="56"/>
    </row>
    <row r="163" spans="1:27" s="58" customFormat="1" ht="18" customHeight="1" x14ac:dyDescent="0.25">
      <c r="A163" s="85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6"/>
      <c r="W163" s="56"/>
      <c r="X163" s="56"/>
      <c r="Y163" s="57"/>
      <c r="Z163" s="56"/>
      <c r="AA163" s="56"/>
    </row>
    <row r="164" spans="1:27" s="58" customFormat="1" ht="18" customHeight="1" x14ac:dyDescent="0.25">
      <c r="A164" s="85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6"/>
      <c r="W164" s="56"/>
      <c r="X164" s="56"/>
      <c r="Y164" s="57"/>
      <c r="Z164" s="56"/>
      <c r="AA164" s="56"/>
    </row>
    <row r="165" spans="1:27" s="58" customFormat="1" ht="18" customHeight="1" x14ac:dyDescent="0.25">
      <c r="A165" s="85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6"/>
      <c r="W165" s="56"/>
      <c r="X165" s="56"/>
      <c r="Y165" s="57"/>
      <c r="Z165" s="56"/>
      <c r="AA165" s="56"/>
    </row>
    <row r="166" spans="1:27" s="58" customFormat="1" ht="18" customHeight="1" x14ac:dyDescent="0.25">
      <c r="A166" s="85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6"/>
      <c r="W166" s="56"/>
      <c r="X166" s="56"/>
      <c r="Y166" s="57"/>
      <c r="Z166" s="56"/>
      <c r="AA166" s="56"/>
    </row>
    <row r="167" spans="1:27" s="58" customFormat="1" ht="18" customHeight="1" x14ac:dyDescent="0.25">
      <c r="A167" s="85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6"/>
      <c r="W167" s="56"/>
      <c r="X167" s="56"/>
      <c r="Y167" s="57"/>
      <c r="Z167" s="56"/>
      <c r="AA167" s="56"/>
    </row>
    <row r="168" spans="1:27" s="58" customFormat="1" ht="18" customHeight="1" x14ac:dyDescent="0.25">
      <c r="A168" s="85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6"/>
      <c r="W168" s="56"/>
      <c r="X168" s="56"/>
      <c r="Y168" s="57"/>
      <c r="Z168" s="56"/>
      <c r="AA168" s="56"/>
    </row>
    <row r="169" spans="1:27" s="58" customFormat="1" ht="18" customHeight="1" x14ac:dyDescent="0.25">
      <c r="A169" s="85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6"/>
      <c r="W169" s="56"/>
      <c r="X169" s="56"/>
      <c r="Y169" s="57"/>
      <c r="Z169" s="56"/>
      <c r="AA169" s="56"/>
    </row>
    <row r="170" spans="1:27" s="58" customFormat="1" ht="18" customHeight="1" x14ac:dyDescent="0.25">
      <c r="A170" s="85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6"/>
      <c r="W170" s="56"/>
      <c r="X170" s="56"/>
      <c r="Y170" s="57"/>
      <c r="Z170" s="56"/>
      <c r="AA170" s="56"/>
    </row>
    <row r="171" spans="1:27" s="58" customFormat="1" ht="18" customHeight="1" x14ac:dyDescent="0.25">
      <c r="A171" s="85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6"/>
      <c r="W171" s="56"/>
      <c r="X171" s="56"/>
      <c r="Y171" s="57"/>
      <c r="Z171" s="56"/>
      <c r="AA171" s="56"/>
    </row>
    <row r="172" spans="1:27" s="58" customFormat="1" ht="18" customHeight="1" x14ac:dyDescent="0.25">
      <c r="A172" s="85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6"/>
      <c r="W172" s="56"/>
      <c r="X172" s="56"/>
      <c r="Y172" s="57"/>
      <c r="Z172" s="56"/>
      <c r="AA172" s="56"/>
    </row>
    <row r="173" spans="1:27" s="58" customFormat="1" ht="18" customHeight="1" x14ac:dyDescent="0.25">
      <c r="A173" s="85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6"/>
      <c r="W173" s="56"/>
      <c r="X173" s="56"/>
      <c r="Y173" s="57"/>
      <c r="Z173" s="56"/>
      <c r="AA173" s="56"/>
    </row>
    <row r="174" spans="1:27" s="58" customFormat="1" ht="18" customHeight="1" x14ac:dyDescent="0.25">
      <c r="A174" s="85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6"/>
      <c r="W174" s="56"/>
      <c r="X174" s="56"/>
      <c r="Y174" s="57"/>
      <c r="Z174" s="56"/>
      <c r="AA174" s="56"/>
    </row>
    <row r="175" spans="1:27" s="58" customFormat="1" ht="18" customHeight="1" x14ac:dyDescent="0.25">
      <c r="A175" s="85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6"/>
      <c r="W175" s="56"/>
      <c r="X175" s="56"/>
      <c r="Y175" s="57"/>
      <c r="Z175" s="56"/>
      <c r="AA175" s="56"/>
    </row>
    <row r="176" spans="1:27" s="58" customFormat="1" ht="18" customHeight="1" x14ac:dyDescent="0.25">
      <c r="A176" s="85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6"/>
      <c r="W176" s="56"/>
      <c r="X176" s="56"/>
      <c r="Y176" s="57"/>
      <c r="Z176" s="56"/>
      <c r="AA176" s="56"/>
    </row>
    <row r="177" spans="1:27" s="58" customFormat="1" ht="18" customHeight="1" x14ac:dyDescent="0.25">
      <c r="A177" s="85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6"/>
      <c r="W177" s="56"/>
      <c r="X177" s="56"/>
      <c r="Y177" s="57"/>
      <c r="Z177" s="56"/>
      <c r="AA177" s="56"/>
    </row>
    <row r="178" spans="1:27" s="58" customFormat="1" ht="18" customHeight="1" x14ac:dyDescent="0.25">
      <c r="A178" s="85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6"/>
      <c r="W178" s="56"/>
      <c r="X178" s="56"/>
      <c r="Y178" s="57"/>
      <c r="Z178" s="56"/>
      <c r="AA178" s="56"/>
    </row>
    <row r="179" spans="1:27" s="58" customFormat="1" ht="18" customHeight="1" x14ac:dyDescent="0.25">
      <c r="A179" s="85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6"/>
      <c r="W179" s="56"/>
      <c r="X179" s="56"/>
      <c r="Y179" s="57"/>
      <c r="Z179" s="56"/>
      <c r="AA179" s="56"/>
    </row>
    <row r="180" spans="1:27" s="58" customFormat="1" ht="17.25" customHeight="1" x14ac:dyDescent="0.25">
      <c r="A180" s="85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6"/>
      <c r="W180" s="56"/>
      <c r="X180" s="56"/>
      <c r="Y180" s="57"/>
      <c r="Z180" s="56"/>
      <c r="AA180" s="56"/>
    </row>
  </sheetData>
  <sheetProtection selectLockedCells="1" selectUnlockedCells="1"/>
  <mergeCells count="76">
    <mergeCell ref="AB26:AD26"/>
    <mergeCell ref="AB59:AD59"/>
    <mergeCell ref="A55:Y55"/>
    <mergeCell ref="B57:AA57"/>
    <mergeCell ref="V59:W59"/>
    <mergeCell ref="X59:Y59"/>
    <mergeCell ref="Z59:AA59"/>
    <mergeCell ref="L59:M59"/>
    <mergeCell ref="N59:O59"/>
    <mergeCell ref="P59:Q59"/>
    <mergeCell ref="R59:S59"/>
    <mergeCell ref="T59:U59"/>
    <mergeCell ref="B59:C59"/>
    <mergeCell ref="D59:E59"/>
    <mergeCell ref="F59:G59"/>
    <mergeCell ref="H59:I59"/>
    <mergeCell ref="J59:K59"/>
    <mergeCell ref="N26:O26"/>
    <mergeCell ref="P26:Q26"/>
    <mergeCell ref="R26:S26"/>
    <mergeCell ref="T26:U26"/>
    <mergeCell ref="B26:C26"/>
    <mergeCell ref="D26:E26"/>
    <mergeCell ref="F26:G26"/>
    <mergeCell ref="H26:I26"/>
    <mergeCell ref="J26:K26"/>
    <mergeCell ref="R21:S21"/>
    <mergeCell ref="V16:W16"/>
    <mergeCell ref="Z21:AA21"/>
    <mergeCell ref="X26:Y26"/>
    <mergeCell ref="A25:AA25"/>
    <mergeCell ref="L26:M26"/>
    <mergeCell ref="Z26:AA26"/>
    <mergeCell ref="V26:W26"/>
    <mergeCell ref="T21:U21"/>
    <mergeCell ref="V21:W21"/>
    <mergeCell ref="X21:Y21"/>
    <mergeCell ref="L21:M21"/>
    <mergeCell ref="N21:O21"/>
    <mergeCell ref="P21:Q21"/>
    <mergeCell ref="L16:M16"/>
    <mergeCell ref="N16:O16"/>
    <mergeCell ref="P16:Q16"/>
    <mergeCell ref="B21:C21"/>
    <mergeCell ref="D21:E21"/>
    <mergeCell ref="F21:G21"/>
    <mergeCell ref="H21:I21"/>
    <mergeCell ref="J21:K21"/>
    <mergeCell ref="B16:C16"/>
    <mergeCell ref="D16:E16"/>
    <mergeCell ref="F16:G16"/>
    <mergeCell ref="H16:I16"/>
    <mergeCell ref="J16:K16"/>
    <mergeCell ref="R6:S6"/>
    <mergeCell ref="T6:U6"/>
    <mergeCell ref="V6:W6"/>
    <mergeCell ref="X16:Y16"/>
    <mergeCell ref="Z16:AA16"/>
    <mergeCell ref="R16:S16"/>
    <mergeCell ref="T16:U16"/>
    <mergeCell ref="E88:G88"/>
    <mergeCell ref="H88:J88"/>
    <mergeCell ref="K88:L88"/>
    <mergeCell ref="B88:D88"/>
    <mergeCell ref="A1:AA1"/>
    <mergeCell ref="A2:AA2"/>
    <mergeCell ref="B6:C6"/>
    <mergeCell ref="D6:E6"/>
    <mergeCell ref="F6:G6"/>
    <mergeCell ref="H6:I6"/>
    <mergeCell ref="J6:K6"/>
    <mergeCell ref="L6:M6"/>
    <mergeCell ref="N6:O6"/>
    <mergeCell ref="P6:Q6"/>
    <mergeCell ref="Z6:AA6"/>
    <mergeCell ref="X6:Y6"/>
  </mergeCells>
  <phoneticPr fontId="24" type="noConversion"/>
  <conditionalFormatting sqref="D1:D2 H1:H2 L1:L2 P1:P2 T1:T2 X1:X2 D5 H5 L5 P5 T5 X5 D14:D15 H14:H15 L14:L15 P14:P15 T14:T15 X14:X15 D20 H20 L20 D25 H25 L25 P25 T25 X25 X56 X58 D86:D87 H86:H87 L86:L87 P86:P87 T86:T87 X86:X87 L121:L65585 D121:D65606 H121:H65606 P121:P65606 T121:T65606 X121:X65606">
    <cfRule type="cellIs" dxfId="3" priority="35" stopIfTrue="1" operator="lessThan">
      <formula>0</formula>
    </cfRule>
    <cfRule type="cellIs" dxfId="2" priority="36" stopIfTrue="1" operator="greaterThanOrEqual">
      <formula>0</formula>
    </cfRule>
  </conditionalFormatting>
  <conditionalFormatting sqref="D56 H56 L56 P56 T56 D58 H58 L58 P58 T58">
    <cfRule type="cellIs" dxfId="1" priority="7" stopIfTrue="1" operator="lessThan">
      <formula>0</formula>
    </cfRule>
    <cfRule type="cellIs" dxfId="0" priority="8" stopIfTrue="1" operator="greaterThanOrEqual">
      <formula>0</formula>
    </cfRule>
  </conditionalFormatting>
  <printOptions horizontalCentered="1" verticalCentered="1"/>
  <pageMargins left="0.27559055118110237" right="0.11811023622047245" top="0.23622047244094491" bottom="0.59055118110236227" header="0.19685039370078741" footer="0.19685039370078741"/>
  <pageSetup paperSize="9" scale="25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5EC4-1F1B-4012-932C-210F1A7F0673}">
  <dimension ref="A1:E26"/>
  <sheetViews>
    <sheetView workbookViewId="0">
      <selection activeCell="A33" sqref="A33"/>
    </sheetView>
  </sheetViews>
  <sheetFormatPr defaultRowHeight="15" x14ac:dyDescent="0.25"/>
  <cols>
    <col min="1" max="1" width="75.42578125" customWidth="1"/>
  </cols>
  <sheetData>
    <row r="1" spans="1:5" ht="15.75" thickBot="1" x14ac:dyDescent="0.3"/>
    <row r="2" spans="1:5" ht="15.75" thickBot="1" x14ac:dyDescent="0.3">
      <c r="B2" s="164" t="s">
        <v>14</v>
      </c>
      <c r="C2" s="165"/>
      <c r="D2" s="164" t="s">
        <v>15</v>
      </c>
      <c r="E2" s="165"/>
    </row>
    <row r="3" spans="1:5" x14ac:dyDescent="0.25">
      <c r="A3" s="141" t="s">
        <v>74</v>
      </c>
      <c r="B3" s="9" t="s">
        <v>6</v>
      </c>
      <c r="C3" s="23" t="s">
        <v>8</v>
      </c>
      <c r="D3" s="9" t="s">
        <v>6</v>
      </c>
      <c r="E3" s="23" t="s">
        <v>8</v>
      </c>
    </row>
    <row r="4" spans="1:5" x14ac:dyDescent="0.25">
      <c r="A4" s="142" t="s">
        <v>55</v>
      </c>
      <c r="B4" s="90">
        <v>1300</v>
      </c>
      <c r="C4" s="89">
        <v>1289</v>
      </c>
      <c r="D4" s="90">
        <v>1300</v>
      </c>
      <c r="E4" s="89">
        <v>1345</v>
      </c>
    </row>
    <row r="5" spans="1:5" x14ac:dyDescent="0.25">
      <c r="A5" s="143" t="s">
        <v>56</v>
      </c>
      <c r="B5" s="95">
        <v>700</v>
      </c>
      <c r="C5" s="94">
        <v>774</v>
      </c>
      <c r="D5" s="95">
        <v>700</v>
      </c>
      <c r="E5" s="94">
        <v>747</v>
      </c>
    </row>
    <row r="6" spans="1:5" ht="15.75" thickBot="1" x14ac:dyDescent="0.3">
      <c r="A6" s="144" t="s">
        <v>19</v>
      </c>
      <c r="B6" s="98">
        <f t="shared" ref="B6:E6" si="0">SUM(B4:B5)</f>
        <v>2000</v>
      </c>
      <c r="C6" s="99">
        <f t="shared" si="0"/>
        <v>2063</v>
      </c>
      <c r="D6" s="98">
        <f t="shared" si="0"/>
        <v>2000</v>
      </c>
      <c r="E6" s="99">
        <f t="shared" si="0"/>
        <v>2092</v>
      </c>
    </row>
    <row r="7" spans="1:5" x14ac:dyDescent="0.25">
      <c r="A7" s="145" t="s">
        <v>75</v>
      </c>
      <c r="B7" s="100" t="s">
        <v>6</v>
      </c>
      <c r="C7" s="107" t="s">
        <v>8</v>
      </c>
      <c r="D7" s="102" t="s">
        <v>6</v>
      </c>
      <c r="E7" s="107" t="s">
        <v>8</v>
      </c>
    </row>
    <row r="8" spans="1:5" x14ac:dyDescent="0.25">
      <c r="A8" s="146" t="s">
        <v>57</v>
      </c>
      <c r="B8" s="109">
        <v>2600</v>
      </c>
      <c r="C8" s="110">
        <v>2578</v>
      </c>
      <c r="D8" s="109">
        <v>2600</v>
      </c>
      <c r="E8" s="110">
        <v>2690</v>
      </c>
    </row>
    <row r="9" spans="1:5" x14ac:dyDescent="0.25">
      <c r="A9" s="146" t="s">
        <v>58</v>
      </c>
      <c r="B9" s="109">
        <v>80</v>
      </c>
      <c r="C9" s="93">
        <v>86</v>
      </c>
      <c r="D9" s="109">
        <v>80</v>
      </c>
      <c r="E9" s="93">
        <v>85</v>
      </c>
    </row>
    <row r="10" spans="1:5" x14ac:dyDescent="0.25">
      <c r="A10" s="146" t="s">
        <v>59</v>
      </c>
      <c r="B10" s="109">
        <v>2600</v>
      </c>
      <c r="C10" s="110">
        <v>2578</v>
      </c>
      <c r="D10" s="109">
        <v>2600</v>
      </c>
      <c r="E10" s="110">
        <v>2690</v>
      </c>
    </row>
    <row r="11" spans="1:5" x14ac:dyDescent="0.25">
      <c r="A11" s="146" t="s">
        <v>60</v>
      </c>
      <c r="B11" s="109">
        <v>20</v>
      </c>
      <c r="C11" s="93">
        <v>0</v>
      </c>
      <c r="D11" s="109">
        <v>20</v>
      </c>
      <c r="E11" s="93">
        <v>0</v>
      </c>
    </row>
    <row r="12" spans="1:5" x14ac:dyDescent="0.25">
      <c r="A12" s="146" t="s">
        <v>61</v>
      </c>
      <c r="B12" s="109">
        <v>2600</v>
      </c>
      <c r="C12" s="110">
        <v>2578</v>
      </c>
      <c r="D12" s="109">
        <v>2600</v>
      </c>
      <c r="E12" s="110">
        <v>2690</v>
      </c>
    </row>
    <row r="13" spans="1:5" x14ac:dyDescent="0.25">
      <c r="A13" s="146" t="s">
        <v>62</v>
      </c>
      <c r="B13" s="109">
        <v>2</v>
      </c>
      <c r="C13" s="93">
        <v>0</v>
      </c>
      <c r="D13" s="109">
        <v>2</v>
      </c>
      <c r="E13" s="93">
        <v>0</v>
      </c>
    </row>
    <row r="14" spans="1:5" x14ac:dyDescent="0.25">
      <c r="A14" s="146" t="s">
        <v>54</v>
      </c>
      <c r="B14" s="109">
        <v>380</v>
      </c>
      <c r="C14" s="93">
        <v>383</v>
      </c>
      <c r="D14" s="109">
        <v>380</v>
      </c>
      <c r="E14" s="93">
        <v>380</v>
      </c>
    </row>
    <row r="15" spans="1:5" x14ac:dyDescent="0.25">
      <c r="A15" s="146" t="s">
        <v>63</v>
      </c>
      <c r="B15" s="109">
        <v>2</v>
      </c>
      <c r="C15" s="93">
        <v>0</v>
      </c>
      <c r="D15" s="109">
        <v>2</v>
      </c>
      <c r="E15" s="93">
        <v>0</v>
      </c>
    </row>
    <row r="16" spans="1:5" x14ac:dyDescent="0.25">
      <c r="A16" s="146" t="s">
        <v>64</v>
      </c>
      <c r="B16" s="109">
        <v>20</v>
      </c>
      <c r="C16" s="93">
        <v>34</v>
      </c>
      <c r="D16" s="109">
        <v>20</v>
      </c>
      <c r="E16" s="93">
        <v>27</v>
      </c>
    </row>
    <row r="17" spans="1:5" x14ac:dyDescent="0.25">
      <c r="A17" s="146" t="s">
        <v>65</v>
      </c>
      <c r="B17" s="109">
        <v>20</v>
      </c>
      <c r="C17" s="93">
        <v>0</v>
      </c>
      <c r="D17" s="109">
        <v>20</v>
      </c>
      <c r="E17" s="93">
        <v>0</v>
      </c>
    </row>
    <row r="18" spans="1:5" x14ac:dyDescent="0.25">
      <c r="A18" s="146" t="s">
        <v>77</v>
      </c>
      <c r="B18" s="109">
        <v>2600</v>
      </c>
      <c r="C18" s="110">
        <v>2578</v>
      </c>
      <c r="D18" s="109">
        <v>2600</v>
      </c>
      <c r="E18" s="110">
        <v>2690</v>
      </c>
    </row>
    <row r="19" spans="1:5" x14ac:dyDescent="0.25">
      <c r="A19" s="146" t="s">
        <v>66</v>
      </c>
      <c r="B19" s="109">
        <v>150</v>
      </c>
      <c r="C19" s="93">
        <v>146</v>
      </c>
      <c r="D19" s="109">
        <v>150</v>
      </c>
      <c r="E19" s="93">
        <v>156</v>
      </c>
    </row>
    <row r="20" spans="1:5" x14ac:dyDescent="0.25">
      <c r="A20" s="146" t="s">
        <v>67</v>
      </c>
      <c r="B20" s="109">
        <v>2600</v>
      </c>
      <c r="C20" s="110">
        <v>2578</v>
      </c>
      <c r="D20" s="109">
        <v>2600</v>
      </c>
      <c r="E20" s="110">
        <v>2690</v>
      </c>
    </row>
    <row r="21" spans="1:5" x14ac:dyDescent="0.25">
      <c r="A21" s="146" t="s">
        <v>68</v>
      </c>
      <c r="B21" s="109">
        <v>22</v>
      </c>
      <c r="C21" s="93">
        <v>21</v>
      </c>
      <c r="D21" s="109">
        <v>22</v>
      </c>
      <c r="E21" s="93">
        <v>21</v>
      </c>
    </row>
    <row r="22" spans="1:5" x14ac:dyDescent="0.25">
      <c r="A22" s="146" t="s">
        <v>69</v>
      </c>
      <c r="B22" s="109">
        <v>22</v>
      </c>
      <c r="C22" s="93">
        <v>24</v>
      </c>
      <c r="D22" s="109">
        <v>22</v>
      </c>
      <c r="E22" s="93">
        <v>22</v>
      </c>
    </row>
    <row r="23" spans="1:5" x14ac:dyDescent="0.25">
      <c r="A23" s="146" t="s">
        <v>70</v>
      </c>
      <c r="B23" s="109">
        <v>2</v>
      </c>
      <c r="C23" s="93">
        <v>0</v>
      </c>
      <c r="D23" s="109">
        <v>2</v>
      </c>
      <c r="E23" s="93">
        <v>0</v>
      </c>
    </row>
    <row r="24" spans="1:5" x14ac:dyDescent="0.25">
      <c r="A24" s="146" t="s">
        <v>71</v>
      </c>
      <c r="B24" s="109">
        <v>2</v>
      </c>
      <c r="C24" s="93">
        <v>0</v>
      </c>
      <c r="D24" s="109">
        <v>2</v>
      </c>
      <c r="E24" s="93">
        <v>0</v>
      </c>
    </row>
    <row r="25" spans="1:5" x14ac:dyDescent="0.25">
      <c r="A25" s="146" t="s">
        <v>72</v>
      </c>
      <c r="B25" s="109">
        <v>2</v>
      </c>
      <c r="C25" s="93">
        <v>0</v>
      </c>
      <c r="D25" s="109">
        <v>2</v>
      </c>
      <c r="E25" s="93">
        <v>0</v>
      </c>
    </row>
    <row r="26" spans="1:5" x14ac:dyDescent="0.25">
      <c r="A26" s="147" t="s">
        <v>73</v>
      </c>
      <c r="B26" s="124">
        <v>20</v>
      </c>
      <c r="C26" s="97">
        <v>0</v>
      </c>
      <c r="D26" s="124">
        <v>20</v>
      </c>
      <c r="E26" s="97">
        <v>0</v>
      </c>
    </row>
  </sheetData>
  <mergeCells count="2">
    <mergeCell ref="B2:C2"/>
    <mergeCell ref="D2:E2"/>
  </mergeCells>
  <pageMargins left="0.511811024" right="0.511811024" top="0.78740157499999996" bottom="0.78740157499999996" header="0.31496062000000002" footer="0.31496062000000002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2026</vt:lpstr>
      <vt:lpstr>Planilha3</vt:lpstr>
      <vt:lpstr>'2026'!Area_de_impressao</vt:lpstr>
      <vt:lpstr>'2026'!Titulos_de_impressao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Cunha Fonseca</dc:creator>
  <cp:keywords/>
  <dc:description/>
  <cp:lastModifiedBy>Debora Barbosa Baroni</cp:lastModifiedBy>
  <cp:revision/>
  <cp:lastPrinted>2026-07-22T19:31:37Z</cp:lastPrinted>
  <dcterms:created xsi:type="dcterms:W3CDTF">2018-06-11T18:27:08Z</dcterms:created>
  <dcterms:modified xsi:type="dcterms:W3CDTF">2026-07-22T19:31:49Z</dcterms:modified>
  <cp:category/>
  <cp:contentStatus/>
</cp:coreProperties>
</file>