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5\"/>
    </mc:Choice>
  </mc:AlternateContent>
  <xr:revisionPtr revIDLastSave="0" documentId="13_ncr:1_{64445195-7809-4F4E-8595-764B18D3C11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2025" sheetId="2" r:id="rId1"/>
  </sheets>
  <definedNames>
    <definedName name="_xlnm.Print_Area" localSheetId="0">'2025'!$A$1:$X$88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2" l="1"/>
  <c r="M13" i="2"/>
  <c r="D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C53" i="2"/>
  <c r="B53" i="2"/>
  <c r="U82" i="2" l="1"/>
  <c r="X82" i="2" s="1"/>
  <c r="T82" i="2"/>
  <c r="W82" i="2" s="1"/>
  <c r="U81" i="2"/>
  <c r="X81" i="2" s="1"/>
  <c r="T81" i="2"/>
  <c r="W81" i="2" s="1"/>
  <c r="U80" i="2"/>
  <c r="X80" i="2" s="1"/>
  <c r="T80" i="2"/>
  <c r="W80" i="2" s="1"/>
  <c r="U79" i="2"/>
  <c r="X79" i="2" s="1"/>
  <c r="T79" i="2"/>
  <c r="W79" i="2" s="1"/>
  <c r="U78" i="2"/>
  <c r="X78" i="2" s="1"/>
  <c r="T78" i="2"/>
  <c r="W78" i="2" s="1"/>
  <c r="U77" i="2"/>
  <c r="X77" i="2" s="1"/>
  <c r="T77" i="2"/>
  <c r="W77" i="2" s="1"/>
  <c r="T76" i="2"/>
  <c r="W76" i="2" s="1"/>
  <c r="U75" i="2"/>
  <c r="X75" i="2" s="1"/>
  <c r="T75" i="2"/>
  <c r="W75" i="2" s="1"/>
  <c r="T74" i="2"/>
  <c r="W74" i="2" s="1"/>
  <c r="U73" i="2"/>
  <c r="X73" i="2" s="1"/>
  <c r="T73" i="2"/>
  <c r="W73" i="2" s="1"/>
  <c r="U72" i="2"/>
  <c r="X72" i="2" s="1"/>
  <c r="T72" i="2"/>
  <c r="W72" i="2" s="1"/>
  <c r="U71" i="2"/>
  <c r="X71" i="2" s="1"/>
  <c r="T71" i="2"/>
  <c r="W71" i="2" s="1"/>
  <c r="U70" i="2"/>
  <c r="X70" i="2" s="1"/>
  <c r="T70" i="2"/>
  <c r="W70" i="2" s="1"/>
  <c r="U69" i="2"/>
  <c r="X69" i="2" s="1"/>
  <c r="T69" i="2"/>
  <c r="W69" i="2" s="1"/>
  <c r="T68" i="2"/>
  <c r="W68" i="2" s="1"/>
  <c r="U67" i="2"/>
  <c r="X67" i="2" s="1"/>
  <c r="T67" i="2"/>
  <c r="W67" i="2" s="1"/>
  <c r="T66" i="2"/>
  <c r="W66" i="2" s="1"/>
  <c r="U65" i="2"/>
  <c r="X65" i="2" s="1"/>
  <c r="T65" i="2"/>
  <c r="W65" i="2" s="1"/>
  <c r="T64" i="2"/>
  <c r="W64" i="2" s="1"/>
  <c r="U61" i="2"/>
  <c r="X61" i="2" s="1"/>
  <c r="T61" i="2"/>
  <c r="W61" i="2" s="1"/>
  <c r="U60" i="2"/>
  <c r="T60" i="2"/>
  <c r="U51" i="2"/>
  <c r="X51" i="2" s="1"/>
  <c r="T51" i="2"/>
  <c r="W51" i="2" s="1"/>
  <c r="U50" i="2"/>
  <c r="X50" i="2" s="1"/>
  <c r="T50" i="2"/>
  <c r="W50" i="2" s="1"/>
  <c r="T49" i="2"/>
  <c r="W49" i="2" s="1"/>
  <c r="T48" i="2"/>
  <c r="W48" i="2" s="1"/>
  <c r="U47" i="2"/>
  <c r="X47" i="2" s="1"/>
  <c r="T47" i="2"/>
  <c r="W47" i="2" s="1"/>
  <c r="U46" i="2"/>
  <c r="X46" i="2" s="1"/>
  <c r="T46" i="2"/>
  <c r="W46" i="2" s="1"/>
  <c r="U45" i="2"/>
  <c r="X45" i="2" s="1"/>
  <c r="T45" i="2"/>
  <c r="W45" i="2" s="1"/>
  <c r="U44" i="2"/>
  <c r="X44" i="2" s="1"/>
  <c r="T44" i="2"/>
  <c r="W44" i="2" s="1"/>
  <c r="U43" i="2"/>
  <c r="X43" i="2" s="1"/>
  <c r="T43" i="2"/>
  <c r="W43" i="2" s="1"/>
  <c r="U42" i="2"/>
  <c r="X42" i="2" s="1"/>
  <c r="T42" i="2"/>
  <c r="W42" i="2" s="1"/>
  <c r="U41" i="2"/>
  <c r="X41" i="2" s="1"/>
  <c r="T41" i="2"/>
  <c r="W41" i="2" s="1"/>
  <c r="U40" i="2"/>
  <c r="X40" i="2" s="1"/>
  <c r="T40" i="2"/>
  <c r="W40" i="2" s="1"/>
  <c r="U39" i="2"/>
  <c r="X39" i="2" s="1"/>
  <c r="T39" i="2"/>
  <c r="W39" i="2" s="1"/>
  <c r="U38" i="2"/>
  <c r="X38" i="2" s="1"/>
  <c r="T38" i="2"/>
  <c r="W38" i="2" s="1"/>
  <c r="U37" i="2"/>
  <c r="X37" i="2" s="1"/>
  <c r="T37" i="2"/>
  <c r="W37" i="2" s="1"/>
  <c r="U36" i="2"/>
  <c r="X36" i="2" s="1"/>
  <c r="T36" i="2"/>
  <c r="W36" i="2" s="1"/>
  <c r="U35" i="2"/>
  <c r="X35" i="2" s="1"/>
  <c r="T35" i="2"/>
  <c r="W35" i="2" s="1"/>
  <c r="U34" i="2"/>
  <c r="X34" i="2" s="1"/>
  <c r="T34" i="2"/>
  <c r="W34" i="2" s="1"/>
  <c r="U33" i="2"/>
  <c r="X33" i="2" s="1"/>
  <c r="T33" i="2"/>
  <c r="W33" i="2" s="1"/>
  <c r="U32" i="2"/>
  <c r="X32" i="2" s="1"/>
  <c r="T32" i="2"/>
  <c r="W32" i="2" s="1"/>
  <c r="U31" i="2"/>
  <c r="X31" i="2" s="1"/>
  <c r="T31" i="2"/>
  <c r="W31" i="2" s="1"/>
  <c r="U30" i="2"/>
  <c r="X30" i="2" s="1"/>
  <c r="T30" i="2"/>
  <c r="W30" i="2" s="1"/>
  <c r="U29" i="2"/>
  <c r="X29" i="2" s="1"/>
  <c r="T29" i="2"/>
  <c r="W29" i="2" s="1"/>
  <c r="U28" i="2"/>
  <c r="T28" i="2"/>
  <c r="U23" i="2"/>
  <c r="T23" i="2"/>
  <c r="U18" i="2"/>
  <c r="T18" i="2"/>
  <c r="C13" i="2"/>
  <c r="D13" i="2"/>
  <c r="E13" i="2"/>
  <c r="F13" i="2"/>
  <c r="G13" i="2"/>
  <c r="H13" i="2"/>
  <c r="I13" i="2"/>
  <c r="J13" i="2"/>
  <c r="K13" i="2"/>
  <c r="L13" i="2"/>
  <c r="N13" i="2"/>
  <c r="O13" i="2"/>
  <c r="P13" i="2"/>
  <c r="Q13" i="2"/>
  <c r="R13" i="2"/>
  <c r="S13" i="2"/>
  <c r="U12" i="2"/>
  <c r="T12" i="2"/>
  <c r="U11" i="2"/>
  <c r="T11" i="2"/>
  <c r="T9" i="2"/>
  <c r="U9" i="2"/>
  <c r="U8" i="2"/>
  <c r="T8" i="2"/>
  <c r="E76" i="2"/>
  <c r="E74" i="2"/>
  <c r="E68" i="2"/>
  <c r="E66" i="2"/>
  <c r="E64" i="2"/>
  <c r="E49" i="2"/>
  <c r="U49" i="2" s="1"/>
  <c r="X49" i="2" s="1"/>
  <c r="E48" i="2"/>
  <c r="C76" i="2"/>
  <c r="C74" i="2"/>
  <c r="U74" i="2" s="1"/>
  <c r="X74" i="2" s="1"/>
  <c r="C68" i="2"/>
  <c r="C66" i="2"/>
  <c r="C64" i="2"/>
  <c r="U48" i="2" l="1"/>
  <c r="X48" i="2" s="1"/>
  <c r="E53" i="2"/>
  <c r="X60" i="2"/>
  <c r="W60" i="2"/>
  <c r="W83" i="2" s="1"/>
  <c r="W28" i="2"/>
  <c r="W52" i="2" s="1"/>
  <c r="T53" i="2"/>
  <c r="X28" i="2"/>
  <c r="X52" i="2" s="1"/>
  <c r="U66" i="2"/>
  <c r="X66" i="2" s="1"/>
  <c r="U76" i="2"/>
  <c r="X76" i="2" s="1"/>
  <c r="U64" i="2"/>
  <c r="X64" i="2" s="1"/>
  <c r="U68" i="2"/>
  <c r="X68" i="2" s="1"/>
  <c r="T13" i="2"/>
  <c r="U13" i="2"/>
  <c r="S83" i="2"/>
  <c r="P62" i="2"/>
  <c r="P84" i="2" s="1"/>
  <c r="B13" i="2"/>
  <c r="R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S62" i="2"/>
  <c r="S84" i="2" s="1"/>
  <c r="R62" i="2"/>
  <c r="R84" i="2" s="1"/>
  <c r="Q62" i="2"/>
  <c r="Q84" i="2" s="1"/>
  <c r="O62" i="2"/>
  <c r="O84" i="2" s="1"/>
  <c r="N62" i="2"/>
  <c r="N84" i="2" s="1"/>
  <c r="M62" i="2"/>
  <c r="M84" i="2" s="1"/>
  <c r="L62" i="2"/>
  <c r="L84" i="2" s="1"/>
  <c r="K62" i="2"/>
  <c r="K84" i="2" s="1"/>
  <c r="J62" i="2"/>
  <c r="J84" i="2" s="1"/>
  <c r="I62" i="2"/>
  <c r="I84" i="2" s="1"/>
  <c r="H62" i="2"/>
  <c r="H84" i="2" s="1"/>
  <c r="G62" i="2"/>
  <c r="G84" i="2" s="1"/>
  <c r="F62" i="2"/>
  <c r="F84" i="2" s="1"/>
  <c r="E62" i="2"/>
  <c r="E84" i="2" s="1"/>
  <c r="D62" i="2"/>
  <c r="D84" i="2" s="1"/>
  <c r="C62" i="2"/>
  <c r="C84" i="2" s="1"/>
  <c r="B62" i="2"/>
  <c r="B84" i="2" s="1"/>
  <c r="U53" i="2" l="1"/>
  <c r="X83" i="2"/>
  <c r="Q83" i="2"/>
  <c r="T83" i="2"/>
  <c r="T62" i="2" l="1"/>
  <c r="T84" i="2" s="1"/>
  <c r="U83" i="2"/>
  <c r="U62" i="2"/>
  <c r="U84" i="2" s="1"/>
  <c r="S52" i="2" l="1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S24" i="2"/>
  <c r="R24" i="2"/>
  <c r="Q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B24" i="2"/>
  <c r="T24" i="2"/>
  <c r="I24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U19" i="2"/>
  <c r="T19" i="2"/>
  <c r="U24" i="2" l="1"/>
  <c r="T52" i="2"/>
  <c r="U52" i="2"/>
</calcChain>
</file>

<file path=xl/sharedStrings.xml><?xml version="1.0" encoding="utf-8"?>
<sst xmlns="http://schemas.openxmlformats.org/spreadsheetml/2006/main" count="282" uniqueCount="87">
  <si>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</si>
  <si>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</si>
  <si>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</si>
  <si>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</si>
  <si>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</si>
  <si>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</si>
  <si>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</si>
  <si>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</si>
  <si>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</si>
  <si>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</si>
  <si>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</si>
  <si>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</si>
  <si>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</si>
  <si>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</si>
  <si>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</si>
  <si>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</si>
  <si>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</si>
  <si>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</si>
  <si>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</si>
  <si>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</si>
  <si>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</si>
  <si>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</si>
  <si>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</si>
  <si>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</si>
  <si>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</si>
  <si>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</si>
  <si>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</si>
  <si>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</si>
  <si>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</si>
  <si>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</si>
  <si>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</si>
  <si>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</si>
  <si>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</si>
  <si>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</si>
  <si>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</si>
  <si>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</si>
  <si>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</si>
  <si>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</si>
  <si>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</si>
  <si>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</si>
  <si>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</si>
  <si>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</si>
  <si>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</si>
  <si>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</si>
  <si>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</si>
  <si>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</si>
  <si>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</si>
  <si>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</si>
  <si>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</si>
  <si>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</si>
  <si>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</si>
  <si>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</si>
  <si>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</si>
  <si>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</si>
  <si>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</si>
  <si>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</si>
  <si>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</si>
  <si>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</si>
  <si>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</si>
  <si>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</si>
  <si>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</si>
  <si>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</si>
  <si>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</si>
  <si>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</si>
  <si>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</si>
  <si>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</si>
  <si>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</si>
  <si>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</si>
  <si>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</si>
  <si>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</si>
  <si>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</si>
  <si>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</si>
  <si>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</si>
  <si>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</si>
  <si>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</si>
  <si>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</si>
  <si>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</si>
  <si>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Teleconsultoria TDIC¹</t>
  </si>
  <si>
    <t>¹Cada Teleconsultoria realizada individualmente tem um valor de 0,50 ponto. Os valores apresentados na coluna "Realizado" já representam a pontuação final, ou seja, o número de Teleconsultorias efetivamente realizadas dividido por dois (ou multiplicado por 0,5).</t>
  </si>
  <si>
    <t>As metas do SADT podem ser atingidas de forma flexível, somando os pontos de diferentes exames e procedimentos, conforme as pontuações previamente definidas no contrato de gestão. Isso permite adaptar o atendimento à demanda. O total mensal é de 22.000 pontos.</t>
  </si>
  <si>
    <t>Unit.</t>
  </si>
  <si>
    <t>-</t>
  </si>
  <si>
    <t>PONTUAÇÃO TOTAL 2025</t>
  </si>
  <si>
    <t>As metas da Oftalmologia podem ser atingidas de forma flexível, somando os pontos de consultas, exames e procedimentos, conforme pontuações previamente definidas no contrato de gestão. Isso permite adaptar o atendimento à demanda. O total mensal é de 17.088,80 pontos.</t>
  </si>
  <si>
    <t>PONTUAÇÃO MENSAL</t>
  </si>
  <si>
    <t>Fonte: Fastmedic - Sistema de Gestão em Saúde do Município</t>
  </si>
  <si>
    <t>Atualizado em :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</si>
</sst>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name val="Calibri"/>
      <family val="2"/>
    </font>
    <font>
      <b/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5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vertical="center" wrapText="1"/>
    </xf>
    <xf numFmtId="0" fontId="14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12" fillId="10" borderId="56" xfId="0" applyFont="1" applyFill="1" applyBorder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0" fillId="0" borderId="67" xfId="0" applyBorder="1" applyAlignment="1">
      <alignment vertical="center" wrapText="1"/>
    </xf>
    <xf numFmtId="0" fontId="12" fillId="9" borderId="68" xfId="0" applyFont="1" applyFill="1" applyBorder="1" applyAlignment="1">
      <alignment vertical="center" wrapText="1"/>
    </xf>
    <xf numFmtId="3" fontId="0" fillId="0" borderId="25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61" xfId="0" applyNumberFormat="1" applyFont="1" applyBorder="1" applyAlignment="1">
      <alignment horizontal="center" vertical="center"/>
    </xf>
    <xf numFmtId="3" fontId="12" fillId="9" borderId="26" xfId="0" applyNumberFormat="1" applyFont="1" applyFill="1" applyBorder="1" applyAlignment="1">
      <alignment horizontal="center" vertical="center"/>
    </xf>
    <xf numFmtId="3" fontId="12" fillId="9" borderId="33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3" fontId="12" fillId="9" borderId="38" xfId="0" applyNumberFormat="1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12" fillId="11" borderId="13" xfId="0" applyNumberFormat="1" applyFont="1" applyFill="1" applyBorder="1" applyAlignment="1">
      <alignment horizontal="center" vertical="center"/>
    </xf>
    <xf numFmtId="3" fontId="12" fillId="11" borderId="56" xfId="0" applyNumberFormat="1" applyFont="1" applyFill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58" xfId="0" applyNumberFormat="1" applyFont="1" applyBorder="1" applyAlignment="1">
      <alignment horizontal="center" vertical="center"/>
    </xf>
    <xf numFmtId="3" fontId="14" fillId="0" borderId="59" xfId="0" applyNumberFormat="1" applyFont="1" applyBorder="1" applyAlignment="1">
      <alignment horizontal="center" vertical="center"/>
    </xf>
    <xf numFmtId="3" fontId="14" fillId="0" borderId="4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25" fillId="9" borderId="38" xfId="0" applyNumberFormat="1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25" fillId="9" borderId="69" xfId="0" applyNumberFormat="1" applyFont="1" applyFill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4" fontId="25" fillId="9" borderId="28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3" fontId="0" fillId="0" borderId="71" xfId="0" applyNumberFormat="1" applyBorder="1" applyAlignment="1">
      <alignment horizontal="center" vertical="center"/>
    </xf>
    <xf numFmtId="3" fontId="12" fillId="9" borderId="22" xfId="0" applyNumberFormat="1" applyFont="1" applyFill="1" applyBorder="1" applyAlignment="1">
      <alignment horizontal="center" vertical="center"/>
    </xf>
    <xf numFmtId="4" fontId="12" fillId="9" borderId="28" xfId="0" applyNumberFormat="1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 wrapText="1"/>
    </xf>
    <xf numFmtId="0" fontId="12" fillId="9" borderId="73" xfId="0" applyFont="1" applyFill="1" applyBorder="1" applyAlignment="1">
      <alignment vertical="center" wrapText="1"/>
    </xf>
    <xf numFmtId="3" fontId="12" fillId="9" borderId="20" xfId="0" applyNumberFormat="1" applyFont="1" applyFill="1" applyBorder="1" applyAlignment="1">
      <alignment horizontal="center" vertical="center"/>
    </xf>
    <xf numFmtId="4" fontId="12" fillId="9" borderId="38" xfId="0" applyNumberFormat="1" applyFont="1" applyFill="1" applyBorder="1" applyAlignment="1">
      <alignment horizontal="center" vertical="center"/>
    </xf>
    <xf numFmtId="0" fontId="19" fillId="0" borderId="74" xfId="0" applyFont="1" applyBorder="1" applyAlignment="1">
      <alignment horizontal="left" vertical="center"/>
    </xf>
    <xf numFmtId="9" fontId="17" fillId="0" borderId="0" xfId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5" fillId="9" borderId="75" xfId="0" applyNumberFormat="1" applyFont="1" applyFill="1" applyBorder="1" applyAlignment="1">
      <alignment horizontal="center"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12" fillId="11" borderId="76" xfId="0" applyNumberFormat="1" applyFont="1" applyFill="1" applyBorder="1" applyAlignment="1">
      <alignment horizontal="center" vertical="center"/>
    </xf>
    <xf numFmtId="3" fontId="12" fillId="11" borderId="7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horizontal="center" vertical="center"/>
    </xf>
    <xf numFmtId="0" fontId="21" fillId="0" borderId="7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50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0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  <xdr:twoCellAnchor editAs="oneCell">
    <xdr:from>
      <xdr:col>22</xdr:col>
      <xdr:colOff>515470</xdr:colOff>
      <xdr:row>0</xdr:row>
      <xdr:rowOff>179294</xdr:rowOff>
    </xdr:from>
    <xdr:to>
      <xdr:col>23</xdr:col>
      <xdr:colOff>470359</xdr:colOff>
      <xdr:row>3</xdr:row>
      <xdr:rowOff>186394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10FCFC7-9D7E-45C3-AE97-51944F4B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0794" y="179294"/>
          <a:ext cx="728095" cy="67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Z88"/>
  <sheetViews>
    <sheetView showGridLines="0" tabSelected="1" view="pageBreakPreview" zoomScale="90" zoomScaleNormal="90" zoomScaleSheetLayoutView="90" workbookViewId="0">
      <pane xSplit="1" topLeftCell="B1" activePane="topRight" state="frozen"/>
      <selection pane="topRight" activeCell="U13" sqref="U13"/>
    </sheetView>
  </sheetViews>
  <sheetFormatPr defaultColWidth="9" defaultRowHeight="14.5" x14ac:dyDescent="0.35"/>
  <cols>
    <col min="1" max="1" width="77.54296875" style="3" bestFit="1" customWidth="1"/>
    <col min="2" max="3" width="9.81640625" style="2" bestFit="1" customWidth="1"/>
    <col min="4" max="5" width="9.81640625" style="4" bestFit="1" customWidth="1"/>
    <col min="6" max="6" width="9.81640625" style="5" bestFit="1" customWidth="1"/>
    <col min="7" max="7" width="9.81640625" style="2" bestFit="1" customWidth="1"/>
    <col min="8" max="9" width="9.81640625" style="4" bestFit="1" customWidth="1"/>
    <col min="10" max="10" width="9.81640625" style="5" bestFit="1" customWidth="1"/>
    <col min="11" max="11" width="9.81640625" style="2" bestFit="1" customWidth="1"/>
    <col min="12" max="13" width="9.81640625" style="4" bestFit="1" customWidth="1"/>
    <col min="14" max="14" width="9.81640625" style="5" bestFit="1" customWidth="1"/>
    <col min="15" max="15" width="11.81640625" style="2" customWidth="1"/>
    <col min="16" max="16" width="9.81640625" style="4" bestFit="1" customWidth="1"/>
    <col min="17" max="17" width="12" style="4" customWidth="1"/>
    <col min="18" max="18" width="9.81640625" style="5" bestFit="1" customWidth="1"/>
    <col min="19" max="19" width="12" style="2" customWidth="1"/>
    <col min="20" max="20" width="10.26953125" style="5" bestFit="1" customWidth="1"/>
    <col min="21" max="21" width="12.1796875" style="2" bestFit="1" customWidth="1"/>
    <col min="22" max="22" width="9.26953125" style="2" customWidth="1"/>
    <col min="23" max="24" width="11.54296875" style="2" bestFit="1" customWidth="1"/>
    <col min="25" max="29" width="9.26953125" style="2" customWidth="1"/>
    <col min="30" max="16384" width="9" style="2"/>
  </cols>
  <sheetData>
    <row r="1" spans="1:21" ht="18" customHeight="1" x14ac:dyDescent="0.35">
      <c r="A1" s="139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1" ht="18" customHeight="1" x14ac:dyDescent="0.35">
      <c r="A2" s="139" t="s">
        <v>49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ht="18" customHeight="1" x14ac:dyDescent="0.35"/>
    <row r="4" spans="1:21" ht="18" customHeight="1" x14ac:dyDescent="0.35"/>
    <row r="5" spans="1:21" ht="18" customHeight="1" thickBot="1" x14ac:dyDescent="0.4">
      <c r="A5" s="4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" customHeight="1" thickBot="1" x14ac:dyDescent="0.4">
      <c r="B6" s="157" t="s">
        <v>0</v>
      </c>
      <c r="C6" s="158"/>
      <c r="D6" s="157" t="s">
        <v>1</v>
      </c>
      <c r="E6" s="158"/>
      <c r="F6" s="140" t="s">
        <v>2</v>
      </c>
      <c r="G6" s="141"/>
      <c r="H6" s="140" t="s">
        <v>3</v>
      </c>
      <c r="I6" s="141"/>
      <c r="J6" s="140" t="s">
        <v>4</v>
      </c>
      <c r="K6" s="141"/>
      <c r="L6" s="140" t="s">
        <v>5</v>
      </c>
      <c r="M6" s="141"/>
      <c r="N6" s="140" t="s">
        <v>13</v>
      </c>
      <c r="O6" s="141"/>
      <c r="P6" s="140" t="s">
        <v>14</v>
      </c>
      <c r="Q6" s="141"/>
      <c r="R6" s="140" t="s">
        <v>15</v>
      </c>
      <c r="S6" s="141"/>
      <c r="T6" s="140" t="s">
        <v>76</v>
      </c>
      <c r="U6" s="141"/>
    </row>
    <row r="7" spans="1:21" s="12" customFormat="1" x14ac:dyDescent="0.35">
      <c r="A7" s="64" t="s">
        <v>44</v>
      </c>
      <c r="B7" s="78" t="s">
        <v>6</v>
      </c>
      <c r="C7" s="63" t="s">
        <v>8</v>
      </c>
      <c r="D7" s="78" t="s">
        <v>6</v>
      </c>
      <c r="E7" s="63" t="s">
        <v>8</v>
      </c>
      <c r="F7" s="78" t="s">
        <v>6</v>
      </c>
      <c r="G7" s="63" t="s">
        <v>8</v>
      </c>
      <c r="H7" s="78" t="s">
        <v>6</v>
      </c>
      <c r="I7" s="63" t="s">
        <v>8</v>
      </c>
      <c r="J7" s="78" t="s">
        <v>6</v>
      </c>
      <c r="K7" s="63" t="s">
        <v>8</v>
      </c>
      <c r="L7" s="78" t="s">
        <v>6</v>
      </c>
      <c r="M7" s="63" t="s">
        <v>8</v>
      </c>
      <c r="N7" s="78" t="s">
        <v>6</v>
      </c>
      <c r="O7" s="63" t="s">
        <v>8</v>
      </c>
      <c r="P7" s="78" t="s">
        <v>6</v>
      </c>
      <c r="Q7" s="63" t="s">
        <v>8</v>
      </c>
      <c r="R7" s="78" t="s">
        <v>6</v>
      </c>
      <c r="S7" s="63" t="s">
        <v>8</v>
      </c>
      <c r="T7" s="78" t="s">
        <v>6</v>
      </c>
      <c r="U7" s="63" t="s">
        <v>8</v>
      </c>
    </row>
    <row r="8" spans="1:21" ht="18" customHeight="1" x14ac:dyDescent="0.35">
      <c r="A8" s="65" t="s">
        <v>9</v>
      </c>
      <c r="B8" s="70">
        <v>3535</v>
      </c>
      <c r="C8" s="71">
        <v>1641</v>
      </c>
      <c r="D8" s="70">
        <v>3535</v>
      </c>
      <c r="E8" s="71">
        <v>2468</v>
      </c>
      <c r="F8" s="70">
        <v>3535</v>
      </c>
      <c r="G8" s="71">
        <v>3214</v>
      </c>
      <c r="H8" s="70">
        <v>3535</v>
      </c>
      <c r="I8" s="71">
        <v>2908</v>
      </c>
      <c r="J8" s="70">
        <v>3535</v>
      </c>
      <c r="K8" s="71">
        <v>2493</v>
      </c>
      <c r="L8" s="70">
        <v>3535</v>
      </c>
      <c r="M8" s="71">
        <v>2225</v>
      </c>
      <c r="N8" s="70">
        <v>3535</v>
      </c>
      <c r="O8" s="71">
        <v>2341</v>
      </c>
      <c r="P8" s="70">
        <v>3535</v>
      </c>
      <c r="Q8" s="71">
        <v>1926</v>
      </c>
      <c r="R8" s="70">
        <v>3535</v>
      </c>
      <c r="S8" s="71">
        <v>1983</v>
      </c>
      <c r="T8" s="70">
        <f>SUMIF($B$7:$S$7,T$7,$B8:$S8)</f>
        <v>31815</v>
      </c>
      <c r="U8" s="71">
        <f>SUMIF($B$7:$S$7,U$7,$B8:$S8)</f>
        <v>21199</v>
      </c>
    </row>
    <row r="9" spans="1:21" ht="18" customHeight="1" x14ac:dyDescent="0.35">
      <c r="A9" s="66" t="s">
        <v>18</v>
      </c>
      <c r="B9" s="72">
        <v>4765</v>
      </c>
      <c r="C9" s="73">
        <v>5888</v>
      </c>
      <c r="D9" s="72">
        <v>4765</v>
      </c>
      <c r="E9" s="73">
        <v>5842</v>
      </c>
      <c r="F9" s="72">
        <v>4765</v>
      </c>
      <c r="G9" s="73">
        <v>5714</v>
      </c>
      <c r="H9" s="72">
        <v>4765</v>
      </c>
      <c r="I9" s="73">
        <v>6164</v>
      </c>
      <c r="J9" s="72">
        <v>4765</v>
      </c>
      <c r="K9" s="73">
        <v>5978</v>
      </c>
      <c r="L9" s="72">
        <v>4765</v>
      </c>
      <c r="M9" s="73">
        <v>5978</v>
      </c>
      <c r="N9" s="72">
        <v>4765</v>
      </c>
      <c r="O9" s="73">
        <v>7225</v>
      </c>
      <c r="P9" s="72">
        <v>4765</v>
      </c>
      <c r="Q9" s="73">
        <v>6537</v>
      </c>
      <c r="R9" s="72">
        <v>4765</v>
      </c>
      <c r="S9" s="73">
        <v>6631</v>
      </c>
      <c r="T9" s="70">
        <f>SUMIF($B$7:$S$7,T$7,$B9:$S9)</f>
        <v>42885</v>
      </c>
      <c r="U9" s="71">
        <f>SUMIF($B$7:$S$7,U$7,$B9:$S9)</f>
        <v>55957</v>
      </c>
    </row>
    <row r="10" spans="1:21" ht="18" customHeight="1" x14ac:dyDescent="0.35">
      <c r="A10" s="67" t="s">
        <v>47</v>
      </c>
      <c r="B10" s="74" t="s">
        <v>6</v>
      </c>
      <c r="C10" s="75" t="s">
        <v>7</v>
      </c>
      <c r="D10" s="74" t="s">
        <v>6</v>
      </c>
      <c r="E10" s="75" t="s">
        <v>7</v>
      </c>
      <c r="F10" s="74" t="s">
        <v>6</v>
      </c>
      <c r="G10" s="75" t="s">
        <v>7</v>
      </c>
      <c r="H10" s="74" t="s">
        <v>6</v>
      </c>
      <c r="I10" s="75" t="s">
        <v>8</v>
      </c>
      <c r="J10" s="74" t="s">
        <v>6</v>
      </c>
      <c r="K10" s="75" t="s">
        <v>8</v>
      </c>
      <c r="L10" s="74" t="s">
        <v>6</v>
      </c>
      <c r="M10" s="75" t="s">
        <v>8</v>
      </c>
      <c r="N10" s="74" t="s">
        <v>6</v>
      </c>
      <c r="O10" s="75" t="s">
        <v>8</v>
      </c>
      <c r="P10" s="74" t="s">
        <v>6</v>
      </c>
      <c r="Q10" s="75" t="s">
        <v>8</v>
      </c>
      <c r="R10" s="74" t="s">
        <v>6</v>
      </c>
      <c r="S10" s="75" t="s">
        <v>8</v>
      </c>
      <c r="T10" s="74" t="s">
        <v>6</v>
      </c>
      <c r="U10" s="75" t="s">
        <v>50</v>
      </c>
    </row>
    <row r="11" spans="1:21" ht="18" customHeight="1" x14ac:dyDescent="0.35">
      <c r="A11" s="68" t="s">
        <v>77</v>
      </c>
      <c r="B11" s="70">
        <v>1000</v>
      </c>
      <c r="C11" s="71">
        <v>282</v>
      </c>
      <c r="D11" s="70">
        <v>1000</v>
      </c>
      <c r="E11" s="71">
        <v>419</v>
      </c>
      <c r="F11" s="70">
        <v>1000</v>
      </c>
      <c r="G11" s="71">
        <v>408</v>
      </c>
      <c r="H11" s="70">
        <v>1000</v>
      </c>
      <c r="I11" s="71">
        <v>389</v>
      </c>
      <c r="J11" s="70">
        <v>1000</v>
      </c>
      <c r="K11" s="71">
        <v>421</v>
      </c>
      <c r="L11" s="70">
        <v>1000</v>
      </c>
      <c r="M11" s="71">
        <v>398</v>
      </c>
      <c r="N11" s="70">
        <v>1000</v>
      </c>
      <c r="O11" s="71">
        <v>307</v>
      </c>
      <c r="P11" s="70">
        <v>1000</v>
      </c>
      <c r="Q11" s="71">
        <v>358</v>
      </c>
      <c r="R11" s="70">
        <v>1000</v>
      </c>
      <c r="S11" s="71">
        <v>331</v>
      </c>
      <c r="T11" s="70">
        <f>SUMIF($B$7:$S$7,T$7,$B11:$S11)</f>
        <v>9000</v>
      </c>
      <c r="U11" s="71">
        <f>SUMIF($B$7:$S$7,U$7,$B11:$S11)</f>
        <v>3313</v>
      </c>
    </row>
    <row r="12" spans="1:21" ht="18" customHeight="1" x14ac:dyDescent="0.35">
      <c r="A12" s="68" t="s">
        <v>48</v>
      </c>
      <c r="B12" s="72"/>
      <c r="C12" s="73">
        <v>0</v>
      </c>
      <c r="D12" s="72"/>
      <c r="E12" s="73">
        <v>0</v>
      </c>
      <c r="F12" s="72"/>
      <c r="G12" s="73">
        <v>0</v>
      </c>
      <c r="H12" s="72"/>
      <c r="I12" s="73"/>
      <c r="J12" s="72"/>
      <c r="K12" s="73"/>
      <c r="L12" s="72"/>
      <c r="M12" s="73"/>
      <c r="N12" s="72"/>
      <c r="O12" s="73"/>
      <c r="P12" s="72"/>
      <c r="Q12" s="73"/>
      <c r="R12" s="72"/>
      <c r="S12" s="73"/>
      <c r="T12" s="72">
        <f>SUMIF($B$7:$S$7,T$7,$B12:$S12)</f>
        <v>0</v>
      </c>
      <c r="U12" s="73">
        <f>SUMIF($B$7:$S$7,U$7,$B12:$S12)</f>
        <v>0</v>
      </c>
    </row>
    <row r="13" spans="1:21" ht="18" customHeight="1" thickBot="1" x14ac:dyDescent="0.4">
      <c r="A13" s="69" t="s">
        <v>16</v>
      </c>
      <c r="B13" s="76">
        <f>SUM(B8:B12)</f>
        <v>9300</v>
      </c>
      <c r="C13" s="77">
        <f t="shared" ref="C13:U13" si="0">SUM(C8:C12)</f>
        <v>7811</v>
      </c>
      <c r="D13" s="76">
        <f t="shared" si="0"/>
        <v>9300</v>
      </c>
      <c r="E13" s="77">
        <f t="shared" si="0"/>
        <v>8729</v>
      </c>
      <c r="F13" s="76">
        <f t="shared" si="0"/>
        <v>9300</v>
      </c>
      <c r="G13" s="77">
        <f t="shared" si="0"/>
        <v>9336</v>
      </c>
      <c r="H13" s="76">
        <f t="shared" si="0"/>
        <v>9300</v>
      </c>
      <c r="I13" s="77">
        <f t="shared" si="0"/>
        <v>9461</v>
      </c>
      <c r="J13" s="76">
        <f t="shared" si="0"/>
        <v>9300</v>
      </c>
      <c r="K13" s="77">
        <f t="shared" si="0"/>
        <v>8892</v>
      </c>
      <c r="L13" s="76">
        <f t="shared" si="0"/>
        <v>9300</v>
      </c>
      <c r="M13" s="77">
        <f>SUM(M8:M12)</f>
        <v>8601</v>
      </c>
      <c r="N13" s="76">
        <f t="shared" si="0"/>
        <v>9300</v>
      </c>
      <c r="O13" s="77">
        <f t="shared" si="0"/>
        <v>9873</v>
      </c>
      <c r="P13" s="76">
        <f t="shared" si="0"/>
        <v>9300</v>
      </c>
      <c r="Q13" s="77">
        <f t="shared" si="0"/>
        <v>8821</v>
      </c>
      <c r="R13" s="76">
        <f t="shared" si="0"/>
        <v>9300</v>
      </c>
      <c r="S13" s="77">
        <f t="shared" si="0"/>
        <v>8945</v>
      </c>
      <c r="T13" s="76">
        <f t="shared" si="0"/>
        <v>83700</v>
      </c>
      <c r="U13" s="77">
        <f t="shared" si="0"/>
        <v>80469</v>
      </c>
    </row>
    <row r="14" spans="1:21" ht="18" customHeight="1" x14ac:dyDescent="0.35">
      <c r="A14" s="20" t="s">
        <v>78</v>
      </c>
    </row>
    <row r="15" spans="1:21" ht="18" customHeight="1" thickBot="1" x14ac:dyDescent="0.4">
      <c r="A15" s="20"/>
    </row>
    <row r="16" spans="1:21" ht="18" customHeight="1" thickBot="1" x14ac:dyDescent="0.4">
      <c r="B16" s="153" t="s">
        <v>0</v>
      </c>
      <c r="C16" s="151"/>
      <c r="D16" s="150" t="s">
        <v>1</v>
      </c>
      <c r="E16" s="151"/>
      <c r="F16" s="150" t="s">
        <v>2</v>
      </c>
      <c r="G16" s="151"/>
      <c r="H16" s="150" t="s">
        <v>3</v>
      </c>
      <c r="I16" s="151"/>
      <c r="J16" s="150" t="s">
        <v>4</v>
      </c>
      <c r="K16" s="151"/>
      <c r="L16" s="150" t="s">
        <v>5</v>
      </c>
      <c r="M16" s="151"/>
      <c r="N16" s="150" t="s">
        <v>13</v>
      </c>
      <c r="O16" s="151"/>
      <c r="P16" s="150" t="s">
        <v>14</v>
      </c>
      <c r="Q16" s="151"/>
      <c r="R16" s="146" t="s">
        <v>15</v>
      </c>
      <c r="S16" s="152"/>
      <c r="T16" s="140" t="s">
        <v>76</v>
      </c>
      <c r="U16" s="141"/>
    </row>
    <row r="17" spans="1:24" ht="18" customHeight="1" x14ac:dyDescent="0.35">
      <c r="A17" s="21" t="s">
        <v>10</v>
      </c>
      <c r="B17" s="9" t="s">
        <v>6</v>
      </c>
      <c r="C17" s="22" t="s">
        <v>8</v>
      </c>
      <c r="D17" s="9" t="s">
        <v>6</v>
      </c>
      <c r="E17" s="22" t="s">
        <v>8</v>
      </c>
      <c r="F17" s="9" t="s">
        <v>6</v>
      </c>
      <c r="G17" s="22" t="s">
        <v>8</v>
      </c>
      <c r="H17" s="9" t="s">
        <v>6</v>
      </c>
      <c r="I17" s="22" t="s">
        <v>8</v>
      </c>
      <c r="J17" s="9" t="s">
        <v>6</v>
      </c>
      <c r="K17" s="22" t="s">
        <v>8</v>
      </c>
      <c r="L17" s="9" t="s">
        <v>6</v>
      </c>
      <c r="M17" s="22" t="s">
        <v>8</v>
      </c>
      <c r="N17" s="9" t="s">
        <v>6</v>
      </c>
      <c r="O17" s="22" t="s">
        <v>8</v>
      </c>
      <c r="P17" s="9" t="s">
        <v>6</v>
      </c>
      <c r="Q17" s="22" t="s">
        <v>8</v>
      </c>
      <c r="R17" s="23" t="s">
        <v>6</v>
      </c>
      <c r="S17" s="24" t="s">
        <v>8</v>
      </c>
      <c r="T17" s="25" t="s">
        <v>6</v>
      </c>
      <c r="U17" s="26" t="s">
        <v>8</v>
      </c>
    </row>
    <row r="18" spans="1:24" ht="18" customHeight="1" x14ac:dyDescent="0.35">
      <c r="A18" s="27" t="s">
        <v>19</v>
      </c>
      <c r="B18" s="28">
        <v>800</v>
      </c>
      <c r="C18" s="29">
        <v>826</v>
      </c>
      <c r="D18" s="28">
        <v>800</v>
      </c>
      <c r="E18" s="29">
        <v>676</v>
      </c>
      <c r="F18" s="28">
        <v>800</v>
      </c>
      <c r="G18" s="29">
        <v>666</v>
      </c>
      <c r="H18" s="28">
        <v>800</v>
      </c>
      <c r="I18" s="29">
        <v>1111</v>
      </c>
      <c r="J18" s="28">
        <v>800</v>
      </c>
      <c r="K18" s="29">
        <v>843</v>
      </c>
      <c r="L18" s="28">
        <v>800</v>
      </c>
      <c r="M18" s="29">
        <v>746</v>
      </c>
      <c r="N18" s="28">
        <v>800</v>
      </c>
      <c r="O18" s="29">
        <v>1002</v>
      </c>
      <c r="P18" s="28">
        <v>800</v>
      </c>
      <c r="Q18" s="29">
        <v>748</v>
      </c>
      <c r="R18" s="28">
        <v>800</v>
      </c>
      <c r="S18" s="30">
        <v>852</v>
      </c>
      <c r="T18" s="14">
        <f>SUMIF($B$7:$S$7,T$7,$B18:$S18)</f>
        <v>7200</v>
      </c>
      <c r="U18" s="15">
        <f>SUMIF($B$7:$S$7,U$7,$B18:$S18)</f>
        <v>7470</v>
      </c>
    </row>
    <row r="19" spans="1:24" ht="18" customHeight="1" thickBot="1" x14ac:dyDescent="0.4">
      <c r="A19" s="17" t="s">
        <v>16</v>
      </c>
      <c r="B19" s="31">
        <f t="shared" ref="B19:T19" si="1">SUM(B18:B18)</f>
        <v>800</v>
      </c>
      <c r="C19" s="32">
        <f t="shared" si="1"/>
        <v>826</v>
      </c>
      <c r="D19" s="31">
        <f t="shared" si="1"/>
        <v>800</v>
      </c>
      <c r="E19" s="32">
        <f t="shared" si="1"/>
        <v>676</v>
      </c>
      <c r="F19" s="31">
        <f t="shared" si="1"/>
        <v>800</v>
      </c>
      <c r="G19" s="32">
        <f t="shared" si="1"/>
        <v>666</v>
      </c>
      <c r="H19" s="31">
        <f t="shared" si="1"/>
        <v>800</v>
      </c>
      <c r="I19" s="32">
        <f t="shared" si="1"/>
        <v>1111</v>
      </c>
      <c r="J19" s="31">
        <f t="shared" si="1"/>
        <v>800</v>
      </c>
      <c r="K19" s="32">
        <f t="shared" si="1"/>
        <v>843</v>
      </c>
      <c r="L19" s="31">
        <f t="shared" si="1"/>
        <v>800</v>
      </c>
      <c r="M19" s="32">
        <f t="shared" si="1"/>
        <v>746</v>
      </c>
      <c r="N19" s="31">
        <f t="shared" si="1"/>
        <v>800</v>
      </c>
      <c r="O19" s="32">
        <f t="shared" si="1"/>
        <v>1002</v>
      </c>
      <c r="P19" s="31">
        <f t="shared" si="1"/>
        <v>800</v>
      </c>
      <c r="Q19" s="32">
        <f t="shared" si="1"/>
        <v>748</v>
      </c>
      <c r="R19" s="18">
        <f t="shared" si="1"/>
        <v>800</v>
      </c>
      <c r="S19" s="19">
        <f t="shared" si="1"/>
        <v>852</v>
      </c>
      <c r="T19" s="33">
        <f t="shared" si="1"/>
        <v>7200</v>
      </c>
      <c r="U19" s="34">
        <f>SUM(U18:U18)</f>
        <v>7470</v>
      </c>
    </row>
    <row r="20" spans="1:24" ht="18" customHeight="1" thickBot="1" x14ac:dyDescent="0.4">
      <c r="A20" s="20"/>
      <c r="B20" s="5"/>
      <c r="C20" s="5"/>
      <c r="D20" s="35"/>
      <c r="E20" s="36"/>
      <c r="G20" s="5"/>
      <c r="H20" s="35"/>
      <c r="I20" s="36"/>
      <c r="K20" s="5"/>
      <c r="L20" s="35"/>
      <c r="M20" s="36"/>
      <c r="N20" s="2"/>
      <c r="P20" s="2"/>
      <c r="Q20" s="2"/>
      <c r="R20" s="2"/>
      <c r="T20" s="2"/>
    </row>
    <row r="21" spans="1:24" ht="18" customHeight="1" thickBot="1" x14ac:dyDescent="0.4">
      <c r="B21" s="153" t="s">
        <v>0</v>
      </c>
      <c r="C21" s="151"/>
      <c r="D21" s="150" t="s">
        <v>1</v>
      </c>
      <c r="E21" s="151"/>
      <c r="F21" s="150" t="s">
        <v>2</v>
      </c>
      <c r="G21" s="151"/>
      <c r="H21" s="150" t="s">
        <v>3</v>
      </c>
      <c r="I21" s="151"/>
      <c r="J21" s="150" t="s">
        <v>4</v>
      </c>
      <c r="K21" s="151"/>
      <c r="L21" s="150" t="s">
        <v>5</v>
      </c>
      <c r="M21" s="151"/>
      <c r="N21" s="150" t="s">
        <v>13</v>
      </c>
      <c r="O21" s="151"/>
      <c r="P21" s="150" t="s">
        <v>14</v>
      </c>
      <c r="Q21" s="151"/>
      <c r="R21" s="146" t="s">
        <v>15</v>
      </c>
      <c r="S21" s="152"/>
      <c r="T21" s="140" t="s">
        <v>76</v>
      </c>
      <c r="U21" s="141"/>
    </row>
    <row r="22" spans="1:24" ht="18" customHeight="1" x14ac:dyDescent="0.35">
      <c r="A22" s="21" t="s">
        <v>11</v>
      </c>
      <c r="B22" s="37" t="s">
        <v>6</v>
      </c>
      <c r="C22" s="38" t="s">
        <v>8</v>
      </c>
      <c r="D22" s="37" t="s">
        <v>6</v>
      </c>
      <c r="E22" s="38" t="s">
        <v>8</v>
      </c>
      <c r="F22" s="37" t="s">
        <v>6</v>
      </c>
      <c r="G22" s="38" t="s">
        <v>8</v>
      </c>
      <c r="H22" s="37" t="s">
        <v>6</v>
      </c>
      <c r="I22" s="38" t="s">
        <v>8</v>
      </c>
      <c r="J22" s="37" t="s">
        <v>6</v>
      </c>
      <c r="K22" s="38" t="s">
        <v>8</v>
      </c>
      <c r="L22" s="39" t="s">
        <v>6</v>
      </c>
      <c r="M22" s="38" t="s">
        <v>8</v>
      </c>
      <c r="N22" s="40" t="s">
        <v>6</v>
      </c>
      <c r="O22" s="41" t="s">
        <v>8</v>
      </c>
      <c r="P22" s="42" t="s">
        <v>6</v>
      </c>
      <c r="Q22" s="38" t="s">
        <v>8</v>
      </c>
      <c r="R22" s="37" t="s">
        <v>6</v>
      </c>
      <c r="S22" s="38" t="s">
        <v>8</v>
      </c>
      <c r="T22" s="39" t="s">
        <v>6</v>
      </c>
      <c r="U22" s="43" t="s">
        <v>8</v>
      </c>
    </row>
    <row r="23" spans="1:24" ht="18" customHeight="1" x14ac:dyDescent="0.35">
      <c r="A23" s="13" t="s">
        <v>12</v>
      </c>
      <c r="B23" s="1">
        <v>250</v>
      </c>
      <c r="C23" s="44">
        <v>374</v>
      </c>
      <c r="D23" s="1">
        <v>250</v>
      </c>
      <c r="E23" s="44">
        <v>340</v>
      </c>
      <c r="F23" s="1">
        <v>250</v>
      </c>
      <c r="G23" s="44">
        <v>306</v>
      </c>
      <c r="H23" s="1">
        <v>250</v>
      </c>
      <c r="I23" s="44">
        <v>365</v>
      </c>
      <c r="J23" s="1">
        <v>250</v>
      </c>
      <c r="K23" s="44">
        <v>375</v>
      </c>
      <c r="L23" s="1">
        <v>250</v>
      </c>
      <c r="M23" s="44">
        <v>297</v>
      </c>
      <c r="N23" s="1">
        <v>250</v>
      </c>
      <c r="O23" s="46">
        <v>319</v>
      </c>
      <c r="P23" s="1">
        <v>250</v>
      </c>
      <c r="Q23" s="44">
        <v>266</v>
      </c>
      <c r="R23" s="1">
        <v>250</v>
      </c>
      <c r="S23" s="44">
        <v>205</v>
      </c>
      <c r="T23" s="45">
        <f>SUMIF($B$7:$S$7,T$7,$B23:$S23)</f>
        <v>2250</v>
      </c>
      <c r="U23" s="15">
        <f>SUMIF($B$7:$S$7,U$7,$B23:$S23)</f>
        <v>2847</v>
      </c>
    </row>
    <row r="24" spans="1:24" ht="18" customHeight="1" thickBot="1" x14ac:dyDescent="0.4">
      <c r="A24" s="17" t="s">
        <v>16</v>
      </c>
      <c r="B24" s="18">
        <f t="shared" ref="B24:U24" si="2">SUM(B23:B23)</f>
        <v>250</v>
      </c>
      <c r="C24" s="19">
        <f t="shared" si="2"/>
        <v>374</v>
      </c>
      <c r="D24" s="18">
        <f t="shared" si="2"/>
        <v>250</v>
      </c>
      <c r="E24" s="19">
        <f t="shared" si="2"/>
        <v>340</v>
      </c>
      <c r="F24" s="18">
        <f t="shared" si="2"/>
        <v>250</v>
      </c>
      <c r="G24" s="19">
        <f t="shared" si="2"/>
        <v>306</v>
      </c>
      <c r="H24" s="18">
        <f t="shared" si="2"/>
        <v>250</v>
      </c>
      <c r="I24" s="19">
        <f t="shared" si="2"/>
        <v>365</v>
      </c>
      <c r="J24" s="18">
        <f t="shared" si="2"/>
        <v>250</v>
      </c>
      <c r="K24" s="19">
        <f t="shared" si="2"/>
        <v>375</v>
      </c>
      <c r="L24" s="33">
        <f t="shared" si="2"/>
        <v>250</v>
      </c>
      <c r="M24" s="47">
        <f t="shared" si="2"/>
        <v>297</v>
      </c>
      <c r="N24" s="18">
        <f t="shared" si="2"/>
        <v>250</v>
      </c>
      <c r="O24" s="19">
        <f t="shared" si="2"/>
        <v>319</v>
      </c>
      <c r="P24" s="18">
        <f t="shared" si="2"/>
        <v>250</v>
      </c>
      <c r="Q24" s="19">
        <f t="shared" si="2"/>
        <v>266</v>
      </c>
      <c r="R24" s="18">
        <f t="shared" si="2"/>
        <v>250</v>
      </c>
      <c r="S24" s="19">
        <f t="shared" si="2"/>
        <v>205</v>
      </c>
      <c r="T24" s="33">
        <f>SUM(T23:T23)</f>
        <v>2250</v>
      </c>
      <c r="U24" s="34">
        <f t="shared" si="2"/>
        <v>2847</v>
      </c>
    </row>
    <row r="25" spans="1:24" ht="18" customHeight="1" thickBot="1" x14ac:dyDescent="0.4">
      <c r="A25" s="154" t="s">
        <v>36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</row>
    <row r="26" spans="1:24" ht="18" customHeight="1" thickBot="1" x14ac:dyDescent="0.4">
      <c r="B26" s="153" t="s">
        <v>0</v>
      </c>
      <c r="C26" s="151"/>
      <c r="D26" s="150" t="s">
        <v>1</v>
      </c>
      <c r="E26" s="151"/>
      <c r="F26" s="150" t="s">
        <v>2</v>
      </c>
      <c r="G26" s="151"/>
      <c r="H26" s="150" t="s">
        <v>3</v>
      </c>
      <c r="I26" s="151"/>
      <c r="J26" s="150" t="s">
        <v>4</v>
      </c>
      <c r="K26" s="151"/>
      <c r="L26" s="150" t="s">
        <v>5</v>
      </c>
      <c r="M26" s="151"/>
      <c r="N26" s="150" t="s">
        <v>13</v>
      </c>
      <c r="O26" s="151"/>
      <c r="P26" s="150" t="s">
        <v>14</v>
      </c>
      <c r="Q26" s="151"/>
      <c r="R26" s="146" t="s">
        <v>15</v>
      </c>
      <c r="S26" s="152"/>
      <c r="T26" s="155" t="s">
        <v>76</v>
      </c>
      <c r="U26" s="156"/>
      <c r="V26" s="134" t="s">
        <v>82</v>
      </c>
      <c r="W26" s="135"/>
      <c r="X26" s="136"/>
    </row>
    <row r="27" spans="1:24" ht="18" customHeight="1" x14ac:dyDescent="0.35">
      <c r="A27" s="21" t="s">
        <v>35</v>
      </c>
      <c r="B27" s="37" t="s">
        <v>6</v>
      </c>
      <c r="C27" s="38" t="s">
        <v>8</v>
      </c>
      <c r="D27" s="37" t="s">
        <v>6</v>
      </c>
      <c r="E27" s="38" t="s">
        <v>8</v>
      </c>
      <c r="F27" s="37" t="s">
        <v>6</v>
      </c>
      <c r="G27" s="38" t="s">
        <v>8</v>
      </c>
      <c r="H27" s="37" t="s">
        <v>6</v>
      </c>
      <c r="I27" s="38" t="s">
        <v>8</v>
      </c>
      <c r="J27" s="37" t="s">
        <v>6</v>
      </c>
      <c r="K27" s="38" t="s">
        <v>8</v>
      </c>
      <c r="L27" s="37" t="s">
        <v>6</v>
      </c>
      <c r="M27" s="38" t="s">
        <v>8</v>
      </c>
      <c r="N27" s="37" t="s">
        <v>6</v>
      </c>
      <c r="O27" s="38" t="s">
        <v>8</v>
      </c>
      <c r="P27" s="37" t="s">
        <v>6</v>
      </c>
      <c r="Q27" s="38" t="s">
        <v>8</v>
      </c>
      <c r="R27" s="37" t="s">
        <v>6</v>
      </c>
      <c r="S27" s="38" t="s">
        <v>8</v>
      </c>
      <c r="T27" s="48" t="s">
        <v>6</v>
      </c>
      <c r="U27" s="49" t="s">
        <v>8</v>
      </c>
      <c r="V27" s="104" t="s">
        <v>80</v>
      </c>
      <c r="W27" s="105" t="s">
        <v>6</v>
      </c>
      <c r="X27" s="110" t="s">
        <v>8</v>
      </c>
    </row>
    <row r="28" spans="1:24" ht="18" customHeight="1" x14ac:dyDescent="0.35">
      <c r="A28" s="50" t="s">
        <v>20</v>
      </c>
      <c r="B28" s="1">
        <v>1</v>
      </c>
      <c r="C28" s="44">
        <v>0</v>
      </c>
      <c r="D28" s="1">
        <v>1</v>
      </c>
      <c r="E28" s="44">
        <v>0</v>
      </c>
      <c r="F28" s="1">
        <v>1</v>
      </c>
      <c r="G28" s="44">
        <v>0</v>
      </c>
      <c r="H28" s="1">
        <v>1</v>
      </c>
      <c r="I28" s="44">
        <v>0</v>
      </c>
      <c r="J28" s="1">
        <v>1</v>
      </c>
      <c r="K28" s="44">
        <v>0</v>
      </c>
      <c r="L28" s="1">
        <v>1</v>
      </c>
      <c r="M28" s="44">
        <v>0</v>
      </c>
      <c r="N28" s="1">
        <v>1</v>
      </c>
      <c r="O28" s="44">
        <v>0</v>
      </c>
      <c r="P28" s="1">
        <v>1</v>
      </c>
      <c r="Q28" s="44">
        <v>0</v>
      </c>
      <c r="R28" s="1">
        <v>1</v>
      </c>
      <c r="S28" s="44">
        <v>0</v>
      </c>
      <c r="T28" s="14">
        <f>SUMIF($B$7:$S$7,T$7,$B28:$S28)</f>
        <v>9</v>
      </c>
      <c r="U28" s="15">
        <f>SUMIF($B$7:$S$7,U$7,$B28:$S28)</f>
        <v>0</v>
      </c>
      <c r="V28" s="106">
        <v>8</v>
      </c>
      <c r="W28" s="107">
        <f>T28*V28</f>
        <v>72</v>
      </c>
      <c r="X28" s="108">
        <f>V28*U28</f>
        <v>0</v>
      </c>
    </row>
    <row r="29" spans="1:24" ht="18" customHeight="1" x14ac:dyDescent="0.35">
      <c r="A29" s="50" t="s">
        <v>21</v>
      </c>
      <c r="B29" s="1">
        <v>1</v>
      </c>
      <c r="C29" s="44">
        <v>0</v>
      </c>
      <c r="D29" s="1">
        <v>1</v>
      </c>
      <c r="E29" s="44">
        <v>0</v>
      </c>
      <c r="F29" s="1">
        <v>1</v>
      </c>
      <c r="G29" s="44">
        <v>0</v>
      </c>
      <c r="H29" s="1">
        <v>1</v>
      </c>
      <c r="I29" s="44">
        <v>0</v>
      </c>
      <c r="J29" s="1">
        <v>1</v>
      </c>
      <c r="K29" s="44">
        <v>0</v>
      </c>
      <c r="L29" s="1">
        <v>1</v>
      </c>
      <c r="M29" s="44">
        <v>0</v>
      </c>
      <c r="N29" s="1">
        <v>1</v>
      </c>
      <c r="O29" s="44">
        <v>0</v>
      </c>
      <c r="P29" s="1">
        <v>1</v>
      </c>
      <c r="Q29" s="44">
        <v>0</v>
      </c>
      <c r="R29" s="1">
        <v>1</v>
      </c>
      <c r="S29" s="44">
        <v>0</v>
      </c>
      <c r="T29" s="14">
        <f>SUMIF($B$7:$S$7,T$7,$B29:$S29)</f>
        <v>9</v>
      </c>
      <c r="U29" s="15">
        <f>SUMIF($B$7:$S$7,U$7,$B29:$S29)</f>
        <v>0</v>
      </c>
      <c r="V29" s="106">
        <v>8</v>
      </c>
      <c r="W29" s="107">
        <f t="shared" ref="W29:W51" si="3">T29*V29</f>
        <v>72</v>
      </c>
      <c r="X29" s="108">
        <f t="shared" ref="X29:X51" si="4">V29*U29</f>
        <v>0</v>
      </c>
    </row>
    <row r="30" spans="1:24" ht="18" customHeight="1" x14ac:dyDescent="0.35">
      <c r="A30" s="50" t="s">
        <v>41</v>
      </c>
      <c r="B30" s="1">
        <v>1</v>
      </c>
      <c r="C30" s="44">
        <v>0</v>
      </c>
      <c r="D30" s="1">
        <v>1</v>
      </c>
      <c r="E30" s="44">
        <v>0</v>
      </c>
      <c r="F30" s="1">
        <v>1</v>
      </c>
      <c r="G30" s="44">
        <v>0</v>
      </c>
      <c r="H30" s="1">
        <v>1</v>
      </c>
      <c r="I30" s="44">
        <v>0</v>
      </c>
      <c r="J30" s="1">
        <v>1</v>
      </c>
      <c r="K30" s="44">
        <v>0</v>
      </c>
      <c r="L30" s="1">
        <v>1</v>
      </c>
      <c r="M30" s="44">
        <v>0</v>
      </c>
      <c r="N30" s="1">
        <v>1</v>
      </c>
      <c r="O30" s="44">
        <v>0</v>
      </c>
      <c r="P30" s="1">
        <v>1</v>
      </c>
      <c r="Q30" s="44">
        <v>0</v>
      </c>
      <c r="R30" s="1">
        <v>1</v>
      </c>
      <c r="S30" s="44">
        <v>0</v>
      </c>
      <c r="T30" s="14">
        <f>SUMIF($B$7:$S$7,T$7,$B30:$S30)</f>
        <v>9</v>
      </c>
      <c r="U30" s="15">
        <f>SUMIF($B$7:$S$7,U$7,$B30:$S30)</f>
        <v>0</v>
      </c>
      <c r="V30" s="106">
        <v>8</v>
      </c>
      <c r="W30" s="107">
        <f t="shared" si="3"/>
        <v>72</v>
      </c>
      <c r="X30" s="108">
        <f t="shared" si="4"/>
        <v>0</v>
      </c>
    </row>
    <row r="31" spans="1:24" ht="18" customHeight="1" x14ac:dyDescent="0.35">
      <c r="A31" s="50" t="s">
        <v>22</v>
      </c>
      <c r="B31" s="1">
        <v>20</v>
      </c>
      <c r="C31" s="44">
        <v>30</v>
      </c>
      <c r="D31" s="1">
        <v>20</v>
      </c>
      <c r="E31" s="44">
        <v>22</v>
      </c>
      <c r="F31" s="1">
        <v>20</v>
      </c>
      <c r="G31" s="44">
        <v>32</v>
      </c>
      <c r="H31" s="1">
        <v>20</v>
      </c>
      <c r="I31" s="44">
        <v>34</v>
      </c>
      <c r="J31" s="1">
        <v>20</v>
      </c>
      <c r="K31" s="44">
        <v>36</v>
      </c>
      <c r="L31" s="1">
        <v>20</v>
      </c>
      <c r="M31" s="44">
        <v>19</v>
      </c>
      <c r="N31" s="1">
        <v>20</v>
      </c>
      <c r="O31" s="44">
        <v>17</v>
      </c>
      <c r="P31" s="1">
        <v>20</v>
      </c>
      <c r="Q31" s="44">
        <v>49</v>
      </c>
      <c r="R31" s="1">
        <v>20</v>
      </c>
      <c r="S31" s="44">
        <v>2</v>
      </c>
      <c r="T31" s="14">
        <f>SUMIF($B$7:$S$7,T$7,$B31:$S31)</f>
        <v>180</v>
      </c>
      <c r="U31" s="15">
        <f>SUMIF($B$7:$S$7,U$7,$B31:$S31)</f>
        <v>241</v>
      </c>
      <c r="V31" s="106">
        <v>24</v>
      </c>
      <c r="W31" s="107">
        <f t="shared" si="3"/>
        <v>4320</v>
      </c>
      <c r="X31" s="108">
        <f t="shared" si="4"/>
        <v>5784</v>
      </c>
    </row>
    <row r="32" spans="1:24" ht="18" customHeight="1" x14ac:dyDescent="0.35">
      <c r="A32" s="50" t="s">
        <v>23</v>
      </c>
      <c r="B32" s="1">
        <v>10</v>
      </c>
      <c r="C32" s="44">
        <v>34</v>
      </c>
      <c r="D32" s="1">
        <v>10</v>
      </c>
      <c r="E32" s="44">
        <v>33</v>
      </c>
      <c r="F32" s="1">
        <v>10</v>
      </c>
      <c r="G32" s="44">
        <v>25</v>
      </c>
      <c r="H32" s="1">
        <v>10</v>
      </c>
      <c r="I32" s="44">
        <v>41</v>
      </c>
      <c r="J32" s="1">
        <v>10</v>
      </c>
      <c r="K32" s="44">
        <v>37</v>
      </c>
      <c r="L32" s="1">
        <v>10</v>
      </c>
      <c r="M32" s="44">
        <v>23</v>
      </c>
      <c r="N32" s="1">
        <v>10</v>
      </c>
      <c r="O32" s="44">
        <v>66</v>
      </c>
      <c r="P32" s="1">
        <v>10</v>
      </c>
      <c r="Q32" s="44">
        <v>41</v>
      </c>
      <c r="R32" s="1">
        <v>10</v>
      </c>
      <c r="S32" s="44">
        <v>38</v>
      </c>
      <c r="T32" s="14">
        <f>SUMIF($B$7:$S$7,T$7,$B32:$S32)</f>
        <v>90</v>
      </c>
      <c r="U32" s="15">
        <f>SUMIF($B$7:$S$7,U$7,$B32:$S32)</f>
        <v>338</v>
      </c>
      <c r="V32" s="106">
        <v>6</v>
      </c>
      <c r="W32" s="107">
        <f t="shared" si="3"/>
        <v>540</v>
      </c>
      <c r="X32" s="108">
        <f t="shared" si="4"/>
        <v>2028</v>
      </c>
    </row>
    <row r="33" spans="1:24" ht="18" customHeight="1" x14ac:dyDescent="0.35">
      <c r="A33" s="50" t="s">
        <v>37</v>
      </c>
      <c r="B33" s="1">
        <v>30</v>
      </c>
      <c r="C33" s="44">
        <v>24</v>
      </c>
      <c r="D33" s="1">
        <v>30</v>
      </c>
      <c r="E33" s="44">
        <v>18</v>
      </c>
      <c r="F33" s="1">
        <v>30</v>
      </c>
      <c r="G33" s="44">
        <v>17</v>
      </c>
      <c r="H33" s="1">
        <v>30</v>
      </c>
      <c r="I33" s="44">
        <v>24</v>
      </c>
      <c r="J33" s="1">
        <v>30</v>
      </c>
      <c r="K33" s="44">
        <v>16</v>
      </c>
      <c r="L33" s="1">
        <v>30</v>
      </c>
      <c r="M33" s="44">
        <v>21</v>
      </c>
      <c r="N33" s="1">
        <v>30</v>
      </c>
      <c r="O33" s="44">
        <v>19</v>
      </c>
      <c r="P33" s="1">
        <v>30</v>
      </c>
      <c r="Q33" s="44">
        <v>19</v>
      </c>
      <c r="R33" s="1">
        <v>30</v>
      </c>
      <c r="S33" s="44">
        <v>18</v>
      </c>
      <c r="T33" s="14">
        <f>SUMIF($B$7:$S$7,T$7,$B33:$S33)</f>
        <v>270</v>
      </c>
      <c r="U33" s="15">
        <f>SUMIF($B$7:$S$7,U$7,$B33:$S33)</f>
        <v>176</v>
      </c>
      <c r="V33" s="106">
        <v>9</v>
      </c>
      <c r="W33" s="107">
        <f t="shared" si="3"/>
        <v>2430</v>
      </c>
      <c r="X33" s="108">
        <f t="shared" si="4"/>
        <v>1584</v>
      </c>
    </row>
    <row r="34" spans="1:24" ht="18" customHeight="1" x14ac:dyDescent="0.35">
      <c r="A34" s="50" t="s">
        <v>24</v>
      </c>
      <c r="B34" s="1">
        <v>100</v>
      </c>
      <c r="C34" s="44">
        <v>162</v>
      </c>
      <c r="D34" s="1">
        <v>100</v>
      </c>
      <c r="E34" s="44">
        <v>169</v>
      </c>
      <c r="F34" s="1">
        <v>100</v>
      </c>
      <c r="G34" s="44">
        <v>91</v>
      </c>
      <c r="H34" s="1">
        <v>100</v>
      </c>
      <c r="I34" s="44">
        <v>46</v>
      </c>
      <c r="J34" s="1">
        <v>100</v>
      </c>
      <c r="K34" s="44">
        <v>116</v>
      </c>
      <c r="L34" s="1">
        <v>100</v>
      </c>
      <c r="M34" s="44">
        <v>95</v>
      </c>
      <c r="N34" s="1">
        <v>100</v>
      </c>
      <c r="O34" s="44">
        <v>115</v>
      </c>
      <c r="P34" s="1">
        <v>100</v>
      </c>
      <c r="Q34" s="44">
        <v>162</v>
      </c>
      <c r="R34" s="1">
        <v>100</v>
      </c>
      <c r="S34" s="44">
        <v>245</v>
      </c>
      <c r="T34" s="14">
        <f>SUMIF($B$7:$S$7,T$7,$B34:$S34)</f>
        <v>900</v>
      </c>
      <c r="U34" s="15">
        <f>SUMIF($B$7:$S$7,U$7,$B34:$S34)</f>
        <v>1201</v>
      </c>
      <c r="V34" s="106">
        <v>1</v>
      </c>
      <c r="W34" s="107">
        <f t="shared" si="3"/>
        <v>900</v>
      </c>
      <c r="X34" s="108">
        <f t="shared" si="4"/>
        <v>1201</v>
      </c>
    </row>
    <row r="35" spans="1:24" ht="18" customHeight="1" x14ac:dyDescent="0.35">
      <c r="A35" s="50" t="s">
        <v>25</v>
      </c>
      <c r="B35" s="1">
        <v>250</v>
      </c>
      <c r="C35" s="44">
        <v>217</v>
      </c>
      <c r="D35" s="1">
        <v>250</v>
      </c>
      <c r="E35" s="44">
        <v>192</v>
      </c>
      <c r="F35" s="1">
        <v>250</v>
      </c>
      <c r="G35" s="44">
        <v>242</v>
      </c>
      <c r="H35" s="1">
        <v>250</v>
      </c>
      <c r="I35" s="44">
        <v>254</v>
      </c>
      <c r="J35" s="1">
        <v>250</v>
      </c>
      <c r="K35" s="44">
        <v>254</v>
      </c>
      <c r="L35" s="1">
        <v>250</v>
      </c>
      <c r="M35" s="44">
        <v>271</v>
      </c>
      <c r="N35" s="1">
        <v>250</v>
      </c>
      <c r="O35" s="44">
        <v>182</v>
      </c>
      <c r="P35" s="1">
        <v>250</v>
      </c>
      <c r="Q35" s="44">
        <v>256</v>
      </c>
      <c r="R35" s="1">
        <v>250</v>
      </c>
      <c r="S35" s="44">
        <v>106</v>
      </c>
      <c r="T35" s="14">
        <f>SUMIF($B$7:$S$7,T$7,$B35:$S35)</f>
        <v>2250</v>
      </c>
      <c r="U35" s="15">
        <f>SUMIF($B$7:$S$7,U$7,$B35:$S35)</f>
        <v>1974</v>
      </c>
      <c r="V35" s="106">
        <v>7</v>
      </c>
      <c r="W35" s="107">
        <f t="shared" si="3"/>
        <v>15750</v>
      </c>
      <c r="X35" s="108">
        <f t="shared" si="4"/>
        <v>13818</v>
      </c>
    </row>
    <row r="36" spans="1:24" ht="18" customHeight="1" x14ac:dyDescent="0.35">
      <c r="A36" s="50" t="s">
        <v>26</v>
      </c>
      <c r="B36" s="1">
        <v>20</v>
      </c>
      <c r="C36" s="44">
        <v>41</v>
      </c>
      <c r="D36" s="1">
        <v>20</v>
      </c>
      <c r="E36" s="44">
        <v>65</v>
      </c>
      <c r="F36" s="1">
        <v>20</v>
      </c>
      <c r="G36" s="44">
        <v>71</v>
      </c>
      <c r="H36" s="1">
        <v>20</v>
      </c>
      <c r="I36" s="44">
        <v>52</v>
      </c>
      <c r="J36" s="1">
        <v>20</v>
      </c>
      <c r="K36" s="44">
        <v>56</v>
      </c>
      <c r="L36" s="1">
        <v>20</v>
      </c>
      <c r="M36" s="44">
        <v>59</v>
      </c>
      <c r="N36" s="1">
        <v>20</v>
      </c>
      <c r="O36" s="44">
        <v>108</v>
      </c>
      <c r="P36" s="1">
        <v>20</v>
      </c>
      <c r="Q36" s="44">
        <v>68</v>
      </c>
      <c r="R36" s="1">
        <v>20</v>
      </c>
      <c r="S36" s="44">
        <v>79</v>
      </c>
      <c r="T36" s="14">
        <f>SUMIF($B$7:$S$7,T$7,$B36:$S36)</f>
        <v>180</v>
      </c>
      <c r="U36" s="15">
        <f>SUMIF($B$7:$S$7,U$7,$B36:$S36)</f>
        <v>599</v>
      </c>
      <c r="V36" s="106">
        <v>4</v>
      </c>
      <c r="W36" s="107">
        <f t="shared" si="3"/>
        <v>720</v>
      </c>
      <c r="X36" s="108">
        <f t="shared" si="4"/>
        <v>2396</v>
      </c>
    </row>
    <row r="37" spans="1:24" ht="18" customHeight="1" x14ac:dyDescent="0.35">
      <c r="A37" s="50" t="s">
        <v>42</v>
      </c>
      <c r="B37" s="1">
        <v>80</v>
      </c>
      <c r="C37" s="44">
        <v>430</v>
      </c>
      <c r="D37" s="1">
        <v>80</v>
      </c>
      <c r="E37" s="44">
        <v>242</v>
      </c>
      <c r="F37" s="1">
        <v>80</v>
      </c>
      <c r="G37" s="44">
        <v>88</v>
      </c>
      <c r="H37" s="1">
        <v>80</v>
      </c>
      <c r="I37" s="44">
        <v>158</v>
      </c>
      <c r="J37" s="1">
        <v>80</v>
      </c>
      <c r="K37" s="44">
        <v>170</v>
      </c>
      <c r="L37" s="1">
        <v>80</v>
      </c>
      <c r="M37" s="44">
        <v>126</v>
      </c>
      <c r="N37" s="1">
        <v>80</v>
      </c>
      <c r="O37" s="44">
        <v>152</v>
      </c>
      <c r="P37" s="1">
        <v>80</v>
      </c>
      <c r="Q37" s="44">
        <v>0</v>
      </c>
      <c r="R37" s="1">
        <v>80</v>
      </c>
      <c r="S37" s="44">
        <v>0</v>
      </c>
      <c r="T37" s="14">
        <f>SUMIF($B$7:$S$7,T$7,$B37:$S37)</f>
        <v>720</v>
      </c>
      <c r="U37" s="15">
        <f>SUMIF($B$7:$S$7,U$7,$B37:$S37)</f>
        <v>1366</v>
      </c>
      <c r="V37" s="106">
        <v>2</v>
      </c>
      <c r="W37" s="107">
        <f t="shared" si="3"/>
        <v>1440</v>
      </c>
      <c r="X37" s="108">
        <f t="shared" si="4"/>
        <v>2732</v>
      </c>
    </row>
    <row r="38" spans="1:24" ht="18" customHeight="1" x14ac:dyDescent="0.35">
      <c r="A38" s="50" t="s">
        <v>27</v>
      </c>
      <c r="B38" s="1">
        <v>180</v>
      </c>
      <c r="C38" s="44">
        <v>53</v>
      </c>
      <c r="D38" s="1">
        <v>180</v>
      </c>
      <c r="E38" s="44">
        <v>44</v>
      </c>
      <c r="F38" s="1">
        <v>180</v>
      </c>
      <c r="G38" s="44">
        <v>75</v>
      </c>
      <c r="H38" s="1">
        <v>180</v>
      </c>
      <c r="I38" s="44">
        <v>32</v>
      </c>
      <c r="J38" s="1">
        <v>180</v>
      </c>
      <c r="K38" s="44">
        <v>61</v>
      </c>
      <c r="L38" s="1">
        <v>180</v>
      </c>
      <c r="M38" s="44">
        <v>47</v>
      </c>
      <c r="N38" s="1">
        <v>180</v>
      </c>
      <c r="O38" s="44">
        <v>31</v>
      </c>
      <c r="P38" s="1">
        <v>180</v>
      </c>
      <c r="Q38" s="44">
        <v>82</v>
      </c>
      <c r="R38" s="1">
        <v>180</v>
      </c>
      <c r="S38" s="44">
        <v>53</v>
      </c>
      <c r="T38" s="14">
        <f>SUMIF($B$7:$S$7,T$7,$B38:$S38)</f>
        <v>1620</v>
      </c>
      <c r="U38" s="15">
        <f>SUMIF($B$7:$S$7,U$7,$B38:$S38)</f>
        <v>478</v>
      </c>
      <c r="V38" s="106">
        <v>15</v>
      </c>
      <c r="W38" s="107">
        <f t="shared" si="3"/>
        <v>24300</v>
      </c>
      <c r="X38" s="108">
        <f t="shared" si="4"/>
        <v>7170</v>
      </c>
    </row>
    <row r="39" spans="1:24" ht="18" customHeight="1" x14ac:dyDescent="0.35">
      <c r="A39" s="50" t="s">
        <v>45</v>
      </c>
      <c r="B39" s="1">
        <v>50</v>
      </c>
      <c r="C39" s="44">
        <v>0</v>
      </c>
      <c r="D39" s="1">
        <v>50</v>
      </c>
      <c r="E39" s="44">
        <v>0</v>
      </c>
      <c r="F39" s="1">
        <v>50</v>
      </c>
      <c r="G39" s="44">
        <v>0</v>
      </c>
      <c r="H39" s="1">
        <v>50</v>
      </c>
      <c r="I39" s="44">
        <v>0</v>
      </c>
      <c r="J39" s="1">
        <v>50</v>
      </c>
      <c r="K39" s="44">
        <v>0</v>
      </c>
      <c r="L39" s="1">
        <v>50</v>
      </c>
      <c r="M39" s="44">
        <v>0</v>
      </c>
      <c r="N39" s="1">
        <v>50</v>
      </c>
      <c r="O39" s="44">
        <v>0</v>
      </c>
      <c r="P39" s="1">
        <v>50</v>
      </c>
      <c r="Q39" s="44">
        <v>0</v>
      </c>
      <c r="R39" s="1">
        <v>50</v>
      </c>
      <c r="S39" s="44">
        <v>0</v>
      </c>
      <c r="T39" s="14">
        <f>SUMIF($B$7:$S$7,T$7,$B39:$S39)</f>
        <v>450</v>
      </c>
      <c r="U39" s="15">
        <f>SUMIF($B$7:$S$7,U$7,$B39:$S39)</f>
        <v>0</v>
      </c>
      <c r="V39" s="106">
        <v>5</v>
      </c>
      <c r="W39" s="107">
        <f t="shared" si="3"/>
        <v>2250</v>
      </c>
      <c r="X39" s="108">
        <f t="shared" si="4"/>
        <v>0</v>
      </c>
    </row>
    <row r="40" spans="1:24" ht="18" customHeight="1" x14ac:dyDescent="0.35">
      <c r="A40" s="50" t="s">
        <v>38</v>
      </c>
      <c r="B40" s="1">
        <v>60</v>
      </c>
      <c r="C40" s="44">
        <v>26</v>
      </c>
      <c r="D40" s="1">
        <v>60</v>
      </c>
      <c r="E40" s="44">
        <v>29</v>
      </c>
      <c r="F40" s="1">
        <v>60</v>
      </c>
      <c r="G40" s="44">
        <v>25</v>
      </c>
      <c r="H40" s="1">
        <v>60</v>
      </c>
      <c r="I40" s="44">
        <v>23</v>
      </c>
      <c r="J40" s="1">
        <v>60</v>
      </c>
      <c r="K40" s="44">
        <v>30</v>
      </c>
      <c r="L40" s="1">
        <v>60</v>
      </c>
      <c r="M40" s="44">
        <v>23</v>
      </c>
      <c r="N40" s="1">
        <v>60</v>
      </c>
      <c r="O40" s="44">
        <v>30</v>
      </c>
      <c r="P40" s="1">
        <v>60</v>
      </c>
      <c r="Q40" s="44">
        <v>26</v>
      </c>
      <c r="R40" s="1">
        <v>60</v>
      </c>
      <c r="S40" s="44">
        <v>28</v>
      </c>
      <c r="T40" s="14">
        <f>SUMIF($B$7:$S$7,T$7,$B40:$S40)</f>
        <v>540</v>
      </c>
      <c r="U40" s="15">
        <f>SUMIF($B$7:$S$7,U$7,$B40:$S40)</f>
        <v>240</v>
      </c>
      <c r="V40" s="106">
        <v>6</v>
      </c>
      <c r="W40" s="107">
        <f t="shared" si="3"/>
        <v>3240</v>
      </c>
      <c r="X40" s="108">
        <f t="shared" si="4"/>
        <v>1440</v>
      </c>
    </row>
    <row r="41" spans="1:24" ht="18" customHeight="1" x14ac:dyDescent="0.35">
      <c r="A41" s="50" t="s">
        <v>28</v>
      </c>
      <c r="B41" s="1">
        <v>35</v>
      </c>
      <c r="C41" s="44">
        <v>0</v>
      </c>
      <c r="D41" s="1">
        <v>35</v>
      </c>
      <c r="E41" s="44">
        <v>2</v>
      </c>
      <c r="F41" s="1">
        <v>35</v>
      </c>
      <c r="G41" s="44">
        <v>2</v>
      </c>
      <c r="H41" s="1">
        <v>35</v>
      </c>
      <c r="I41" s="44">
        <v>2</v>
      </c>
      <c r="J41" s="1">
        <v>35</v>
      </c>
      <c r="K41" s="44">
        <v>0</v>
      </c>
      <c r="L41" s="1">
        <v>35</v>
      </c>
      <c r="M41" s="44">
        <v>0</v>
      </c>
      <c r="N41" s="1">
        <v>35</v>
      </c>
      <c r="O41" s="44">
        <v>0</v>
      </c>
      <c r="P41" s="1">
        <v>35</v>
      </c>
      <c r="Q41" s="44">
        <v>0</v>
      </c>
      <c r="R41" s="1">
        <v>35</v>
      </c>
      <c r="S41" s="44">
        <v>0</v>
      </c>
      <c r="T41" s="14">
        <f>SUMIF($B$7:$S$7,T$7,$B41:$S41)</f>
        <v>315</v>
      </c>
      <c r="U41" s="15">
        <f>SUMIF($B$7:$S$7,U$7,$B41:$S41)</f>
        <v>6</v>
      </c>
      <c r="V41" s="106">
        <v>15</v>
      </c>
      <c r="W41" s="107">
        <f t="shared" si="3"/>
        <v>4725</v>
      </c>
      <c r="X41" s="108">
        <f t="shared" si="4"/>
        <v>90</v>
      </c>
    </row>
    <row r="42" spans="1:24" ht="18" customHeight="1" x14ac:dyDescent="0.35">
      <c r="A42" s="50" t="s">
        <v>39</v>
      </c>
      <c r="B42" s="1">
        <v>1050</v>
      </c>
      <c r="C42" s="44">
        <v>1094</v>
      </c>
      <c r="D42" s="1">
        <v>1050</v>
      </c>
      <c r="E42" s="44">
        <v>1073</v>
      </c>
      <c r="F42" s="1">
        <v>1050</v>
      </c>
      <c r="G42" s="44">
        <v>1068</v>
      </c>
      <c r="H42" s="1">
        <v>1050</v>
      </c>
      <c r="I42" s="44">
        <v>879</v>
      </c>
      <c r="J42" s="1">
        <v>1050</v>
      </c>
      <c r="K42" s="44">
        <v>1115</v>
      </c>
      <c r="L42" s="1">
        <v>1050</v>
      </c>
      <c r="M42" s="44">
        <v>873</v>
      </c>
      <c r="N42" s="1">
        <v>1050</v>
      </c>
      <c r="O42" s="44">
        <v>923</v>
      </c>
      <c r="P42" s="1">
        <v>1050</v>
      </c>
      <c r="Q42" s="44">
        <v>1079</v>
      </c>
      <c r="R42" s="1">
        <v>1050</v>
      </c>
      <c r="S42" s="44">
        <v>1007</v>
      </c>
      <c r="T42" s="14">
        <f>SUMIF($B$7:$S$7,T$7,$B42:$S42)</f>
        <v>9450</v>
      </c>
      <c r="U42" s="15">
        <f>SUMIF($B$7:$S$7,U$7,$B42:$S42)</f>
        <v>9111</v>
      </c>
      <c r="V42" s="106">
        <v>6</v>
      </c>
      <c r="W42" s="107">
        <f t="shared" si="3"/>
        <v>56700</v>
      </c>
      <c r="X42" s="108">
        <f t="shared" si="4"/>
        <v>54666</v>
      </c>
    </row>
    <row r="43" spans="1:24" ht="18" customHeight="1" x14ac:dyDescent="0.35">
      <c r="A43" s="50" t="s">
        <v>40</v>
      </c>
      <c r="B43" s="1">
        <v>5</v>
      </c>
      <c r="C43" s="44">
        <v>40</v>
      </c>
      <c r="D43" s="1">
        <v>5</v>
      </c>
      <c r="E43" s="44">
        <v>45</v>
      </c>
      <c r="F43" s="1">
        <v>5</v>
      </c>
      <c r="G43" s="44">
        <v>38</v>
      </c>
      <c r="H43" s="1">
        <v>5</v>
      </c>
      <c r="I43" s="44">
        <v>33</v>
      </c>
      <c r="J43" s="1">
        <v>5</v>
      </c>
      <c r="K43" s="44">
        <v>46</v>
      </c>
      <c r="L43" s="1">
        <v>5</v>
      </c>
      <c r="M43" s="44">
        <v>36</v>
      </c>
      <c r="N43" s="1">
        <v>5</v>
      </c>
      <c r="O43" s="44">
        <v>43</v>
      </c>
      <c r="P43" s="1">
        <v>5</v>
      </c>
      <c r="Q43" s="44">
        <v>43</v>
      </c>
      <c r="R43" s="1">
        <v>5</v>
      </c>
      <c r="S43" s="44">
        <v>47</v>
      </c>
      <c r="T43" s="14">
        <f>SUMIF($B$7:$S$7,T$7,$B43:$S43)</f>
        <v>45</v>
      </c>
      <c r="U43" s="15">
        <f>SUMIF($B$7:$S$7,U$7,$B43:$S43)</f>
        <v>371</v>
      </c>
      <c r="V43" s="106">
        <v>6</v>
      </c>
      <c r="W43" s="107">
        <f t="shared" si="3"/>
        <v>270</v>
      </c>
      <c r="X43" s="108">
        <f t="shared" si="4"/>
        <v>2226</v>
      </c>
    </row>
    <row r="44" spans="1:24" ht="18" customHeight="1" x14ac:dyDescent="0.35">
      <c r="A44" s="50" t="s">
        <v>29</v>
      </c>
      <c r="B44" s="1">
        <v>5</v>
      </c>
      <c r="C44" s="44">
        <v>0</v>
      </c>
      <c r="D44" s="1">
        <v>5</v>
      </c>
      <c r="E44" s="44">
        <v>0</v>
      </c>
      <c r="F44" s="1">
        <v>5</v>
      </c>
      <c r="G44" s="44">
        <v>0</v>
      </c>
      <c r="H44" s="1">
        <v>5</v>
      </c>
      <c r="I44" s="44">
        <v>0</v>
      </c>
      <c r="J44" s="1">
        <v>5</v>
      </c>
      <c r="K44" s="44">
        <v>0</v>
      </c>
      <c r="L44" s="1">
        <v>5</v>
      </c>
      <c r="M44" s="44">
        <v>0</v>
      </c>
      <c r="N44" s="1">
        <v>5</v>
      </c>
      <c r="O44" s="44">
        <v>0</v>
      </c>
      <c r="P44" s="1">
        <v>5</v>
      </c>
      <c r="Q44" s="44">
        <v>0</v>
      </c>
      <c r="R44" s="1">
        <v>5</v>
      </c>
      <c r="S44" s="44">
        <v>0</v>
      </c>
      <c r="T44" s="14">
        <f>SUMIF($B$7:$S$7,T$7,$B44:$S44)</f>
        <v>45</v>
      </c>
      <c r="U44" s="15">
        <f>SUMIF($B$7:$S$7,U$7,$B44:$S44)</f>
        <v>0</v>
      </c>
      <c r="V44" s="106">
        <v>10</v>
      </c>
      <c r="W44" s="107">
        <f t="shared" si="3"/>
        <v>450</v>
      </c>
      <c r="X44" s="108">
        <f t="shared" si="4"/>
        <v>0</v>
      </c>
    </row>
    <row r="45" spans="1:24" ht="18" customHeight="1" x14ac:dyDescent="0.35">
      <c r="A45" s="50" t="s">
        <v>46</v>
      </c>
      <c r="B45" s="1">
        <v>5</v>
      </c>
      <c r="C45" s="44">
        <v>3</v>
      </c>
      <c r="D45" s="1">
        <v>5</v>
      </c>
      <c r="E45" s="44">
        <v>4</v>
      </c>
      <c r="F45" s="1">
        <v>5</v>
      </c>
      <c r="G45" s="44">
        <v>3</v>
      </c>
      <c r="H45" s="1">
        <v>5</v>
      </c>
      <c r="I45" s="44">
        <v>5</v>
      </c>
      <c r="J45" s="1">
        <v>5</v>
      </c>
      <c r="K45" s="44">
        <v>5</v>
      </c>
      <c r="L45" s="1">
        <v>5</v>
      </c>
      <c r="M45" s="44">
        <v>6</v>
      </c>
      <c r="N45" s="1">
        <v>5</v>
      </c>
      <c r="O45" s="44">
        <v>9</v>
      </c>
      <c r="P45" s="1">
        <v>5</v>
      </c>
      <c r="Q45" s="44">
        <v>28</v>
      </c>
      <c r="R45" s="1">
        <v>5</v>
      </c>
      <c r="S45" s="44">
        <v>22</v>
      </c>
      <c r="T45" s="14">
        <f>SUMIF($B$7:$S$7,T$7,$B45:$S45)</f>
        <v>45</v>
      </c>
      <c r="U45" s="15">
        <f>SUMIF($B$7:$S$7,U$7,$B45:$S45)</f>
        <v>85</v>
      </c>
      <c r="V45" s="106">
        <v>15</v>
      </c>
      <c r="W45" s="107">
        <f t="shared" si="3"/>
        <v>675</v>
      </c>
      <c r="X45" s="108">
        <f t="shared" si="4"/>
        <v>1275</v>
      </c>
    </row>
    <row r="46" spans="1:24" ht="18" customHeight="1" x14ac:dyDescent="0.35">
      <c r="A46" s="50" t="s">
        <v>30</v>
      </c>
      <c r="B46" s="1">
        <v>80</v>
      </c>
      <c r="C46" s="44">
        <v>742</v>
      </c>
      <c r="D46" s="1">
        <v>80</v>
      </c>
      <c r="E46" s="44">
        <v>597</v>
      </c>
      <c r="F46" s="1">
        <v>80</v>
      </c>
      <c r="G46" s="44">
        <v>251</v>
      </c>
      <c r="H46" s="1">
        <v>80</v>
      </c>
      <c r="I46" s="44">
        <v>285</v>
      </c>
      <c r="J46" s="1">
        <v>80</v>
      </c>
      <c r="K46" s="44">
        <v>306</v>
      </c>
      <c r="L46" s="1">
        <v>80</v>
      </c>
      <c r="M46" s="44">
        <v>290</v>
      </c>
      <c r="N46" s="1">
        <v>80</v>
      </c>
      <c r="O46" s="44">
        <v>874</v>
      </c>
      <c r="P46" s="1">
        <v>80</v>
      </c>
      <c r="Q46" s="44">
        <v>297</v>
      </c>
      <c r="R46" s="1">
        <v>80</v>
      </c>
      <c r="S46" s="44">
        <v>291</v>
      </c>
      <c r="T46" s="14">
        <f>SUMIF($B$7:$S$7,T$7,$B46:$S46)</f>
        <v>720</v>
      </c>
      <c r="U46" s="15">
        <f>SUMIF($B$7:$S$7,U$7,$B46:$S46)</f>
        <v>3933</v>
      </c>
      <c r="V46" s="106">
        <v>8</v>
      </c>
      <c r="W46" s="107">
        <f t="shared" si="3"/>
        <v>5760</v>
      </c>
      <c r="X46" s="108">
        <f t="shared" si="4"/>
        <v>31464</v>
      </c>
    </row>
    <row r="47" spans="1:24" ht="18" customHeight="1" x14ac:dyDescent="0.35">
      <c r="A47" s="50" t="s">
        <v>31</v>
      </c>
      <c r="B47" s="1">
        <v>1000</v>
      </c>
      <c r="C47" s="44">
        <v>801</v>
      </c>
      <c r="D47" s="1">
        <v>1000</v>
      </c>
      <c r="E47" s="44">
        <v>913</v>
      </c>
      <c r="F47" s="1">
        <v>1000</v>
      </c>
      <c r="G47" s="44">
        <v>909</v>
      </c>
      <c r="H47" s="1">
        <v>1000</v>
      </c>
      <c r="I47" s="44">
        <v>844</v>
      </c>
      <c r="J47" s="1">
        <v>1000</v>
      </c>
      <c r="K47" s="44">
        <v>1003</v>
      </c>
      <c r="L47" s="1">
        <v>1000</v>
      </c>
      <c r="M47" s="44">
        <v>891</v>
      </c>
      <c r="N47" s="1">
        <v>1000</v>
      </c>
      <c r="O47" s="44">
        <v>329</v>
      </c>
      <c r="P47" s="1">
        <v>1000</v>
      </c>
      <c r="Q47" s="44">
        <v>972</v>
      </c>
      <c r="R47" s="1">
        <v>1000</v>
      </c>
      <c r="S47" s="44">
        <v>962</v>
      </c>
      <c r="T47" s="14">
        <f>SUMIF($B$7:$S$7,T$7,$B47:$S47)</f>
        <v>9000</v>
      </c>
      <c r="U47" s="15">
        <f>SUMIF($B$7:$S$7,U$7,$B47:$S47)</f>
        <v>7624</v>
      </c>
      <c r="V47" s="106">
        <v>5</v>
      </c>
      <c r="W47" s="107">
        <f t="shared" si="3"/>
        <v>45000</v>
      </c>
      <c r="X47" s="108">
        <f t="shared" si="4"/>
        <v>38120</v>
      </c>
    </row>
    <row r="48" spans="1:24" ht="18" customHeight="1" x14ac:dyDescent="0.35">
      <c r="A48" s="50" t="s">
        <v>32</v>
      </c>
      <c r="B48" s="1">
        <v>120</v>
      </c>
      <c r="C48" s="44">
        <v>149</v>
      </c>
      <c r="D48" s="1">
        <v>120</v>
      </c>
      <c r="E48" s="44">
        <f>139+6</f>
        <v>145</v>
      </c>
      <c r="F48" s="1">
        <v>120</v>
      </c>
      <c r="G48" s="44">
        <v>143</v>
      </c>
      <c r="H48" s="1">
        <v>120</v>
      </c>
      <c r="I48" s="44">
        <v>138</v>
      </c>
      <c r="J48" s="1">
        <v>120</v>
      </c>
      <c r="K48" s="44">
        <v>152</v>
      </c>
      <c r="L48" s="1">
        <v>120</v>
      </c>
      <c r="M48" s="44">
        <v>171</v>
      </c>
      <c r="N48" s="1">
        <v>120</v>
      </c>
      <c r="O48" s="44">
        <v>210</v>
      </c>
      <c r="P48" s="1">
        <v>120</v>
      </c>
      <c r="Q48" s="44">
        <v>176</v>
      </c>
      <c r="R48" s="1">
        <v>120</v>
      </c>
      <c r="S48" s="44">
        <v>236</v>
      </c>
      <c r="T48" s="14">
        <f>SUMIF($B$7:$S$7,T$7,$B48:$S48)</f>
        <v>1080</v>
      </c>
      <c r="U48" s="15">
        <f>SUMIF($B$7:$S$7,U$7,$B48:$S48)</f>
        <v>1520</v>
      </c>
      <c r="V48" s="106">
        <v>16</v>
      </c>
      <c r="W48" s="107">
        <f t="shared" si="3"/>
        <v>17280</v>
      </c>
      <c r="X48" s="108">
        <f t="shared" si="4"/>
        <v>24320</v>
      </c>
    </row>
    <row r="49" spans="1:26" ht="18" customHeight="1" x14ac:dyDescent="0.35">
      <c r="A49" s="50" t="s">
        <v>33</v>
      </c>
      <c r="B49" s="1">
        <v>100</v>
      </c>
      <c r="C49" s="44">
        <v>73</v>
      </c>
      <c r="D49" s="1">
        <v>100</v>
      </c>
      <c r="E49" s="44">
        <f>81+2</f>
        <v>83</v>
      </c>
      <c r="F49" s="1">
        <v>100</v>
      </c>
      <c r="G49" s="44">
        <v>85</v>
      </c>
      <c r="H49" s="1">
        <v>100</v>
      </c>
      <c r="I49" s="44">
        <v>70</v>
      </c>
      <c r="J49" s="1">
        <v>100</v>
      </c>
      <c r="K49" s="44">
        <v>78</v>
      </c>
      <c r="L49" s="1">
        <v>100</v>
      </c>
      <c r="M49" s="44">
        <v>69</v>
      </c>
      <c r="N49" s="1">
        <v>100</v>
      </c>
      <c r="O49" s="44">
        <v>49</v>
      </c>
      <c r="P49" s="1">
        <v>100</v>
      </c>
      <c r="Q49" s="44">
        <v>61</v>
      </c>
      <c r="R49" s="1">
        <v>100</v>
      </c>
      <c r="S49" s="44">
        <v>71</v>
      </c>
      <c r="T49" s="14">
        <f>SUMIF($B$7:$S$7,T$7,$B49:$S49)</f>
        <v>900</v>
      </c>
      <c r="U49" s="15">
        <f>SUMIF($B$7:$S$7,U$7,$B49:$S49)</f>
        <v>639</v>
      </c>
      <c r="V49" s="106">
        <v>8</v>
      </c>
      <c r="W49" s="107">
        <f t="shared" si="3"/>
        <v>7200</v>
      </c>
      <c r="X49" s="108">
        <f t="shared" si="4"/>
        <v>5112</v>
      </c>
    </row>
    <row r="50" spans="1:26" ht="18" customHeight="1" x14ac:dyDescent="0.35">
      <c r="A50" s="50" t="s">
        <v>43</v>
      </c>
      <c r="B50" s="1">
        <v>20</v>
      </c>
      <c r="C50" s="44">
        <v>6</v>
      </c>
      <c r="D50" s="1">
        <v>20</v>
      </c>
      <c r="E50" s="44">
        <v>28</v>
      </c>
      <c r="F50" s="1">
        <v>20</v>
      </c>
      <c r="G50" s="44">
        <v>26</v>
      </c>
      <c r="H50" s="1">
        <v>20</v>
      </c>
      <c r="I50" s="44">
        <v>22</v>
      </c>
      <c r="J50" s="1">
        <v>20</v>
      </c>
      <c r="K50" s="44">
        <v>7</v>
      </c>
      <c r="L50" s="1">
        <v>20</v>
      </c>
      <c r="M50" s="44">
        <v>19</v>
      </c>
      <c r="N50" s="1">
        <v>20</v>
      </c>
      <c r="O50" s="44">
        <v>22</v>
      </c>
      <c r="P50" s="1">
        <v>20</v>
      </c>
      <c r="Q50" s="44">
        <v>32</v>
      </c>
      <c r="R50" s="1">
        <v>20</v>
      </c>
      <c r="S50" s="44">
        <v>23</v>
      </c>
      <c r="T50" s="14">
        <f>SUMIF($B$7:$S$7,T$7,$B50:$S50)</f>
        <v>180</v>
      </c>
      <c r="U50" s="15">
        <f>SUMIF($B$7:$S$7,U$7,$B50:$S50)</f>
        <v>185</v>
      </c>
      <c r="V50" s="106">
        <v>8</v>
      </c>
      <c r="W50" s="107">
        <f t="shared" si="3"/>
        <v>1440</v>
      </c>
      <c r="X50" s="108">
        <f t="shared" si="4"/>
        <v>1480</v>
      </c>
    </row>
    <row r="51" spans="1:26" ht="18" customHeight="1" thickBot="1" x14ac:dyDescent="0.4">
      <c r="A51" s="124" t="s">
        <v>34</v>
      </c>
      <c r="B51" s="16">
        <v>14</v>
      </c>
      <c r="C51" s="30">
        <v>16</v>
      </c>
      <c r="D51" s="16">
        <v>14</v>
      </c>
      <c r="E51" s="30">
        <v>12</v>
      </c>
      <c r="F51" s="16">
        <v>14</v>
      </c>
      <c r="G51" s="30">
        <v>12</v>
      </c>
      <c r="H51" s="16">
        <v>14</v>
      </c>
      <c r="I51" s="30">
        <v>8</v>
      </c>
      <c r="J51" s="16">
        <v>14</v>
      </c>
      <c r="K51" s="30">
        <v>15</v>
      </c>
      <c r="L51" s="16">
        <v>14</v>
      </c>
      <c r="M51" s="30">
        <v>19</v>
      </c>
      <c r="N51" s="16">
        <v>14</v>
      </c>
      <c r="O51" s="30">
        <v>14</v>
      </c>
      <c r="P51" s="16">
        <v>14</v>
      </c>
      <c r="Q51" s="30">
        <v>14</v>
      </c>
      <c r="R51" s="16">
        <v>14</v>
      </c>
      <c r="S51" s="30">
        <v>15</v>
      </c>
      <c r="T51" s="61">
        <f>SUMIF($B$7:$S$7,T$7,$B51:$S51)</f>
        <v>126</v>
      </c>
      <c r="U51" s="55">
        <f>SUMIF($B$7:$S$7,U$7,$B51:$S51)</f>
        <v>125</v>
      </c>
      <c r="V51" s="126">
        <v>19</v>
      </c>
      <c r="W51" s="127">
        <f t="shared" si="3"/>
        <v>2394</v>
      </c>
      <c r="X51" s="128">
        <f t="shared" si="4"/>
        <v>2375</v>
      </c>
    </row>
    <row r="52" spans="1:26" ht="18" customHeight="1" thickBot="1" x14ac:dyDescent="0.4">
      <c r="A52" s="120" t="s">
        <v>16</v>
      </c>
      <c r="B52" s="122">
        <f t="shared" ref="B52:U52" si="5">SUM(B28:B51)</f>
        <v>3237</v>
      </c>
      <c r="C52" s="118">
        <f t="shared" si="5"/>
        <v>3941</v>
      </c>
      <c r="D52" s="122">
        <f t="shared" si="5"/>
        <v>3237</v>
      </c>
      <c r="E52" s="118">
        <f t="shared" si="5"/>
        <v>3716</v>
      </c>
      <c r="F52" s="122">
        <f t="shared" si="5"/>
        <v>3237</v>
      </c>
      <c r="G52" s="118">
        <f t="shared" si="5"/>
        <v>3203</v>
      </c>
      <c r="H52" s="122">
        <f t="shared" si="5"/>
        <v>3237</v>
      </c>
      <c r="I52" s="118">
        <f t="shared" si="5"/>
        <v>2950</v>
      </c>
      <c r="J52" s="122">
        <f t="shared" si="5"/>
        <v>3237</v>
      </c>
      <c r="K52" s="118">
        <f t="shared" si="5"/>
        <v>3503</v>
      </c>
      <c r="L52" s="122">
        <f t="shared" si="5"/>
        <v>3237</v>
      </c>
      <c r="M52" s="118">
        <f t="shared" si="5"/>
        <v>3058</v>
      </c>
      <c r="N52" s="122">
        <f t="shared" si="5"/>
        <v>3237</v>
      </c>
      <c r="O52" s="118">
        <f t="shared" si="5"/>
        <v>3193</v>
      </c>
      <c r="P52" s="122">
        <f t="shared" si="5"/>
        <v>3237</v>
      </c>
      <c r="Q52" s="118">
        <f t="shared" si="5"/>
        <v>3405</v>
      </c>
      <c r="R52" s="122">
        <f t="shared" si="5"/>
        <v>3237</v>
      </c>
      <c r="S52" s="118">
        <f t="shared" si="5"/>
        <v>3243</v>
      </c>
      <c r="T52" s="122">
        <f t="shared" si="5"/>
        <v>29133</v>
      </c>
      <c r="U52" s="118">
        <f t="shared" si="5"/>
        <v>30212</v>
      </c>
      <c r="V52" s="129" t="s">
        <v>81</v>
      </c>
      <c r="W52" s="130">
        <f t="shared" ref="W52:X52" si="6">SUM(W28:W51)</f>
        <v>198000</v>
      </c>
      <c r="X52" s="131">
        <f t="shared" si="6"/>
        <v>199281</v>
      </c>
    </row>
    <row r="53" spans="1:26" ht="18" customHeight="1" thickBot="1" x14ac:dyDescent="0.4">
      <c r="A53" s="121" t="s">
        <v>84</v>
      </c>
      <c r="B53" s="81">
        <f>SUMPRODUCT(B28:B51,$V$28:$V$51)</f>
        <v>22000</v>
      </c>
      <c r="C53" s="82">
        <f>SUMPRODUCT(C28:C51,$V$28:$V$51)</f>
        <v>24906</v>
      </c>
      <c r="D53" s="81">
        <f>SUMPRODUCT(D28:D51,$V$28:$V$51)</f>
        <v>22000</v>
      </c>
      <c r="E53" s="82">
        <f>SUMPRODUCT(E28:E51,$V$28:$V$51)</f>
        <v>23554</v>
      </c>
      <c r="F53" s="81">
        <f>SUMPRODUCT(F28:F51,$V$28:$V$51)</f>
        <v>22000</v>
      </c>
      <c r="G53" s="82">
        <f>SUMPRODUCT(G28:G51,$V$28:$V$51)</f>
        <v>21259</v>
      </c>
      <c r="H53" s="81">
        <f>SUMPRODUCT(H28:H51,$V$28:$V$51)</f>
        <v>22000</v>
      </c>
      <c r="I53" s="82">
        <f>SUMPRODUCT(I28:I51,$V$28:$V$51)</f>
        <v>19417</v>
      </c>
      <c r="J53" s="81">
        <f>SUMPRODUCT(J28:J51,$V$28:$V$51)</f>
        <v>22000</v>
      </c>
      <c r="K53" s="82">
        <f>SUMPRODUCT(K28:K51,$V$28:$V$51)</f>
        <v>22684</v>
      </c>
      <c r="L53" s="81">
        <f>SUMPRODUCT(L28:L51,$V$28:$V$51)</f>
        <v>22000</v>
      </c>
      <c r="M53" s="82">
        <f>SUMPRODUCT(M28:M51,$V$28:$V$51)</f>
        <v>20226</v>
      </c>
      <c r="N53" s="81">
        <f>SUMPRODUCT(N28:N51,$V$28:$V$51)</f>
        <v>22000</v>
      </c>
      <c r="O53" s="82">
        <f>SUMPRODUCT(O28:O51,$V$28:$V$51)</f>
        <v>22507</v>
      </c>
      <c r="P53" s="81">
        <f>SUMPRODUCT(P28:P51,$V$28:$V$51)</f>
        <v>22000</v>
      </c>
      <c r="Q53" s="82">
        <f>SUMPRODUCT(Q28:Q51,$V$28:$V$51)</f>
        <v>23419</v>
      </c>
      <c r="R53" s="81">
        <f>SUMPRODUCT(R28:R51,$V$28:$V$51)</f>
        <v>22000</v>
      </c>
      <c r="S53" s="82">
        <f>SUMPRODUCT(S28:S51,$V$28:$V$51)</f>
        <v>21309</v>
      </c>
      <c r="T53" s="81">
        <f>SUMPRODUCT(T28:T51,$V$28:$V$51)</f>
        <v>198000</v>
      </c>
      <c r="U53" s="82">
        <f>SUMPRODUCT(U28:U51,$V$28:$V$51)</f>
        <v>199281</v>
      </c>
      <c r="V53" s="80"/>
      <c r="W53" s="80"/>
      <c r="X53" s="80"/>
      <c r="Y53" s="80"/>
      <c r="Z53" s="80"/>
    </row>
    <row r="54" spans="1:26" s="52" customFormat="1" ht="18" customHeight="1" x14ac:dyDescent="0.35">
      <c r="A54" s="137" t="s">
        <v>79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80"/>
      <c r="U54" s="80"/>
      <c r="V54" s="125"/>
      <c r="W54" s="125"/>
      <c r="X54" s="125"/>
    </row>
    <row r="55" spans="1:26" s="52" customFormat="1" ht="18" customHeight="1" x14ac:dyDescent="0.3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1"/>
      <c r="U55" s="51"/>
    </row>
    <row r="56" spans="1:26" s="52" customFormat="1" ht="18" customHeight="1" x14ac:dyDescent="0.35">
      <c r="A56" s="53"/>
      <c r="B56" s="138" t="s">
        <v>73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</row>
    <row r="57" spans="1:26" s="52" customFormat="1" ht="5.15" customHeight="1" thickBot="1" x14ac:dyDescent="0.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1"/>
      <c r="U57" s="51"/>
    </row>
    <row r="58" spans="1:26" s="52" customFormat="1" ht="18" customHeight="1" thickBot="1" x14ac:dyDescent="0.4">
      <c r="A58" s="56"/>
      <c r="B58" s="147" t="s">
        <v>0</v>
      </c>
      <c r="C58" s="148"/>
      <c r="D58" s="149" t="s">
        <v>1</v>
      </c>
      <c r="E58" s="148"/>
      <c r="F58" s="144" t="s">
        <v>2</v>
      </c>
      <c r="G58" s="145"/>
      <c r="H58" s="144" t="s">
        <v>3</v>
      </c>
      <c r="I58" s="145"/>
      <c r="J58" s="144" t="s">
        <v>4</v>
      </c>
      <c r="K58" s="145"/>
      <c r="L58" s="144" t="s">
        <v>5</v>
      </c>
      <c r="M58" s="145"/>
      <c r="N58" s="146" t="s">
        <v>13</v>
      </c>
      <c r="O58" s="141"/>
      <c r="P58" s="140" t="s">
        <v>14</v>
      </c>
      <c r="Q58" s="141"/>
      <c r="R58" s="140" t="s">
        <v>15</v>
      </c>
      <c r="S58" s="141"/>
      <c r="T58" s="142" t="s">
        <v>76</v>
      </c>
      <c r="U58" s="143"/>
      <c r="V58" s="134" t="s">
        <v>82</v>
      </c>
      <c r="W58" s="135"/>
      <c r="X58" s="136"/>
    </row>
    <row r="59" spans="1:26" s="52" customFormat="1" ht="18" customHeight="1" x14ac:dyDescent="0.35">
      <c r="A59" s="57" t="s">
        <v>71</v>
      </c>
      <c r="B59" s="8" t="s">
        <v>6</v>
      </c>
      <c r="C59" s="22" t="s">
        <v>8</v>
      </c>
      <c r="D59" s="9" t="s">
        <v>6</v>
      </c>
      <c r="E59" s="22" t="s">
        <v>8</v>
      </c>
      <c r="F59" s="7" t="s">
        <v>6</v>
      </c>
      <c r="G59" s="22" t="s">
        <v>8</v>
      </c>
      <c r="H59" s="7" t="s">
        <v>6</v>
      </c>
      <c r="I59" s="22" t="s">
        <v>8</v>
      </c>
      <c r="J59" s="7" t="s">
        <v>6</v>
      </c>
      <c r="K59" s="22" t="s">
        <v>8</v>
      </c>
      <c r="L59" s="7" t="s">
        <v>6</v>
      </c>
      <c r="M59" s="22" t="s">
        <v>8</v>
      </c>
      <c r="N59" s="9" t="s">
        <v>6</v>
      </c>
      <c r="O59" s="22" t="s">
        <v>8</v>
      </c>
      <c r="P59" s="9" t="s">
        <v>6</v>
      </c>
      <c r="Q59" s="22" t="s">
        <v>8</v>
      </c>
      <c r="R59" s="9" t="s">
        <v>6</v>
      </c>
      <c r="S59" s="22" t="s">
        <v>8</v>
      </c>
      <c r="T59" s="10" t="s">
        <v>6</v>
      </c>
      <c r="U59" s="11" t="s">
        <v>8</v>
      </c>
      <c r="V59" s="104" t="s">
        <v>80</v>
      </c>
      <c r="W59" s="105" t="s">
        <v>6</v>
      </c>
      <c r="X59" s="110" t="s">
        <v>8</v>
      </c>
    </row>
    <row r="60" spans="1:26" s="52" customFormat="1" ht="18" customHeight="1" x14ac:dyDescent="0.35">
      <c r="A60" s="58" t="s">
        <v>52</v>
      </c>
      <c r="B60" s="83">
        <v>1300</v>
      </c>
      <c r="C60" s="83">
        <v>2273</v>
      </c>
      <c r="D60" s="84">
        <v>1300</v>
      </c>
      <c r="E60" s="83">
        <v>1330</v>
      </c>
      <c r="F60" s="84">
        <v>1300</v>
      </c>
      <c r="G60" s="83">
        <v>1358</v>
      </c>
      <c r="H60" s="84">
        <v>1300</v>
      </c>
      <c r="I60" s="83">
        <v>1375</v>
      </c>
      <c r="J60" s="84">
        <v>1300</v>
      </c>
      <c r="K60" s="83">
        <v>1418</v>
      </c>
      <c r="L60" s="84">
        <v>1300</v>
      </c>
      <c r="M60" s="83">
        <v>1300</v>
      </c>
      <c r="N60" s="84">
        <v>1300</v>
      </c>
      <c r="O60" s="83">
        <v>1434</v>
      </c>
      <c r="P60" s="84">
        <v>1300</v>
      </c>
      <c r="Q60" s="83">
        <v>1289</v>
      </c>
      <c r="R60" s="84">
        <v>1300</v>
      </c>
      <c r="S60" s="83">
        <v>1345</v>
      </c>
      <c r="T60" s="85">
        <f>SUMIF($B$7:$S$7,T$7,$B60:$S60)</f>
        <v>11700</v>
      </c>
      <c r="U60" s="86">
        <f>SUMIF($B$7:$S$7,U$7,$B60:$S60)</f>
        <v>13122</v>
      </c>
      <c r="V60" s="111">
        <v>1</v>
      </c>
      <c r="W60" s="112">
        <f>V60*T60</f>
        <v>11700</v>
      </c>
      <c r="X60" s="114">
        <f>V60*U60</f>
        <v>13122</v>
      </c>
    </row>
    <row r="61" spans="1:26" s="52" customFormat="1" ht="18" customHeight="1" x14ac:dyDescent="0.35">
      <c r="A61" s="59" t="s">
        <v>53</v>
      </c>
      <c r="B61" s="87">
        <v>700</v>
      </c>
      <c r="C61" s="87">
        <v>759</v>
      </c>
      <c r="D61" s="88">
        <v>700</v>
      </c>
      <c r="E61" s="87">
        <v>709</v>
      </c>
      <c r="F61" s="88">
        <v>700</v>
      </c>
      <c r="G61" s="87">
        <v>605</v>
      </c>
      <c r="H61" s="88">
        <v>700</v>
      </c>
      <c r="I61" s="87">
        <v>681</v>
      </c>
      <c r="J61" s="88">
        <v>700</v>
      </c>
      <c r="K61" s="87">
        <v>706</v>
      </c>
      <c r="L61" s="88">
        <v>700</v>
      </c>
      <c r="M61" s="87">
        <v>737</v>
      </c>
      <c r="N61" s="88">
        <v>700</v>
      </c>
      <c r="O61" s="87">
        <v>792</v>
      </c>
      <c r="P61" s="88">
        <v>700</v>
      </c>
      <c r="Q61" s="87">
        <v>774</v>
      </c>
      <c r="R61" s="88">
        <v>700</v>
      </c>
      <c r="S61" s="87">
        <v>747</v>
      </c>
      <c r="T61" s="89">
        <f>SUMIF($B$7:$S$7,T$7,$B61:$S61)</f>
        <v>6300</v>
      </c>
      <c r="U61" s="90">
        <f>SUMIF($B$7:$S$7,U$7,$B61:$S61)</f>
        <v>6510</v>
      </c>
      <c r="V61" s="111">
        <v>4</v>
      </c>
      <c r="W61" s="112">
        <f t="shared" ref="W61:W82" si="7">V61*T61</f>
        <v>25200</v>
      </c>
      <c r="X61" s="114">
        <f t="shared" ref="X61:X82" si="8">V61*U61</f>
        <v>26040</v>
      </c>
    </row>
    <row r="62" spans="1:26" s="52" customFormat="1" ht="18" customHeight="1" thickBot="1" x14ac:dyDescent="0.4">
      <c r="A62" s="62" t="s">
        <v>16</v>
      </c>
      <c r="B62" s="91">
        <f>SUM(B60:B61)</f>
        <v>2000</v>
      </c>
      <c r="C62" s="92">
        <f>SUM(C60:C61)</f>
        <v>3032</v>
      </c>
      <c r="D62" s="91">
        <f t="shared" ref="D62:U62" si="9">SUM(D60:D61)</f>
        <v>2000</v>
      </c>
      <c r="E62" s="92">
        <f t="shared" si="9"/>
        <v>2039</v>
      </c>
      <c r="F62" s="91">
        <f t="shared" si="9"/>
        <v>2000</v>
      </c>
      <c r="G62" s="92">
        <f t="shared" si="9"/>
        <v>1963</v>
      </c>
      <c r="H62" s="91">
        <f t="shared" si="9"/>
        <v>2000</v>
      </c>
      <c r="I62" s="92">
        <f t="shared" si="9"/>
        <v>2056</v>
      </c>
      <c r="J62" s="91">
        <f t="shared" si="9"/>
        <v>2000</v>
      </c>
      <c r="K62" s="92">
        <f t="shared" si="9"/>
        <v>2124</v>
      </c>
      <c r="L62" s="91">
        <f t="shared" si="9"/>
        <v>2000</v>
      </c>
      <c r="M62" s="92">
        <f t="shared" si="9"/>
        <v>2037</v>
      </c>
      <c r="N62" s="91">
        <f t="shared" si="9"/>
        <v>2000</v>
      </c>
      <c r="O62" s="92">
        <f t="shared" si="9"/>
        <v>2226</v>
      </c>
      <c r="P62" s="91">
        <f t="shared" ref="P62" si="10">SUM(P60:P61)</f>
        <v>2000</v>
      </c>
      <c r="Q62" s="92">
        <f t="shared" si="9"/>
        <v>2063</v>
      </c>
      <c r="R62" s="91">
        <f t="shared" si="9"/>
        <v>2000</v>
      </c>
      <c r="S62" s="92">
        <f t="shared" si="9"/>
        <v>2092</v>
      </c>
      <c r="T62" s="91">
        <f t="shared" si="9"/>
        <v>18000</v>
      </c>
      <c r="U62" s="92">
        <f t="shared" si="9"/>
        <v>19632</v>
      </c>
      <c r="V62" s="132" t="s">
        <v>81</v>
      </c>
      <c r="W62" s="133" t="s">
        <v>81</v>
      </c>
      <c r="X62" s="133" t="s">
        <v>81</v>
      </c>
    </row>
    <row r="63" spans="1:26" s="52" customFormat="1" ht="18" customHeight="1" x14ac:dyDescent="0.35">
      <c r="A63" s="60" t="s">
        <v>72</v>
      </c>
      <c r="B63" s="93" t="s">
        <v>6</v>
      </c>
      <c r="C63" s="94" t="s">
        <v>8</v>
      </c>
      <c r="D63" s="95" t="s">
        <v>6</v>
      </c>
      <c r="E63" s="94" t="s">
        <v>8</v>
      </c>
      <c r="F63" s="95" t="s">
        <v>6</v>
      </c>
      <c r="G63" s="94" t="s">
        <v>8</v>
      </c>
      <c r="H63" s="95" t="s">
        <v>6</v>
      </c>
      <c r="I63" s="96" t="s">
        <v>8</v>
      </c>
      <c r="J63" s="97" t="s">
        <v>6</v>
      </c>
      <c r="K63" s="98" t="s">
        <v>8</v>
      </c>
      <c r="L63" s="99" t="s">
        <v>6</v>
      </c>
      <c r="M63" s="98" t="s">
        <v>8</v>
      </c>
      <c r="N63" s="93" t="s">
        <v>6</v>
      </c>
      <c r="O63" s="100" t="s">
        <v>8</v>
      </c>
      <c r="P63" s="93" t="s">
        <v>6</v>
      </c>
      <c r="Q63" s="100" t="s">
        <v>8</v>
      </c>
      <c r="R63" s="95" t="s">
        <v>6</v>
      </c>
      <c r="S63" s="100" t="s">
        <v>8</v>
      </c>
      <c r="T63" s="101" t="s">
        <v>6</v>
      </c>
      <c r="U63" s="98" t="s">
        <v>8</v>
      </c>
      <c r="V63" s="104" t="s">
        <v>80</v>
      </c>
      <c r="W63" s="105" t="s">
        <v>6</v>
      </c>
      <c r="X63" s="110" t="s">
        <v>8</v>
      </c>
    </row>
    <row r="64" spans="1:26" s="52" customFormat="1" ht="18" customHeight="1" x14ac:dyDescent="0.35">
      <c r="A64" s="54" t="s">
        <v>54</v>
      </c>
      <c r="B64" s="102">
        <v>2600</v>
      </c>
      <c r="C64" s="103">
        <f>2273*2</f>
        <v>4546</v>
      </c>
      <c r="D64" s="102">
        <v>2600</v>
      </c>
      <c r="E64" s="103">
        <f>1331*2</f>
        <v>2662</v>
      </c>
      <c r="F64" s="102">
        <v>2600</v>
      </c>
      <c r="G64" s="103">
        <v>2716</v>
      </c>
      <c r="H64" s="102">
        <v>2600</v>
      </c>
      <c r="I64" s="103">
        <v>2750</v>
      </c>
      <c r="J64" s="102">
        <v>2600</v>
      </c>
      <c r="K64" s="103">
        <v>2836</v>
      </c>
      <c r="L64" s="102">
        <v>2600</v>
      </c>
      <c r="M64" s="103">
        <v>2600</v>
      </c>
      <c r="N64" s="102">
        <v>2600</v>
      </c>
      <c r="O64" s="103">
        <v>2868</v>
      </c>
      <c r="P64" s="102">
        <v>2600</v>
      </c>
      <c r="Q64" s="103">
        <v>2578</v>
      </c>
      <c r="R64" s="102">
        <v>2600</v>
      </c>
      <c r="S64" s="103">
        <v>2690</v>
      </c>
      <c r="T64" s="102">
        <f>SUMIF($B$7:$S$7,T$7,$B64:$S64)</f>
        <v>23400</v>
      </c>
      <c r="U64" s="86">
        <f>SUMIF($B$7:$S$7,U$7,$B64:$S64)</f>
        <v>26246</v>
      </c>
      <c r="V64" s="111">
        <v>1.3</v>
      </c>
      <c r="W64" s="112">
        <f t="shared" si="7"/>
        <v>30420</v>
      </c>
      <c r="X64" s="114">
        <f t="shared" si="8"/>
        <v>34119.800000000003</v>
      </c>
    </row>
    <row r="65" spans="1:24" s="52" customFormat="1" ht="18" customHeight="1" x14ac:dyDescent="0.35">
      <c r="A65" s="54" t="s">
        <v>55</v>
      </c>
      <c r="B65" s="102">
        <v>80</v>
      </c>
      <c r="C65" s="86">
        <v>0</v>
      </c>
      <c r="D65" s="102">
        <v>80</v>
      </c>
      <c r="E65" s="86">
        <v>32</v>
      </c>
      <c r="F65" s="102">
        <v>80</v>
      </c>
      <c r="G65" s="86">
        <v>138</v>
      </c>
      <c r="H65" s="102">
        <v>80</v>
      </c>
      <c r="I65" s="86">
        <v>0</v>
      </c>
      <c r="J65" s="102">
        <v>80</v>
      </c>
      <c r="K65" s="86">
        <v>136</v>
      </c>
      <c r="L65" s="102">
        <v>80</v>
      </c>
      <c r="M65" s="86">
        <v>131</v>
      </c>
      <c r="N65" s="102">
        <v>80</v>
      </c>
      <c r="O65" s="86">
        <v>128</v>
      </c>
      <c r="P65" s="102">
        <v>80</v>
      </c>
      <c r="Q65" s="86">
        <v>86</v>
      </c>
      <c r="R65" s="102">
        <v>80</v>
      </c>
      <c r="S65" s="86">
        <v>85</v>
      </c>
      <c r="T65" s="102">
        <f>SUMIF($B$7:$S$7,T$7,$B65:$S65)</f>
        <v>720</v>
      </c>
      <c r="U65" s="86">
        <f>SUMIF($B$7:$S$7,U$7,$B65:$S65)</f>
        <v>736</v>
      </c>
      <c r="V65" s="111">
        <v>8</v>
      </c>
      <c r="W65" s="112">
        <f t="shared" si="7"/>
        <v>5760</v>
      </c>
      <c r="X65" s="114">
        <f t="shared" si="8"/>
        <v>5888</v>
      </c>
    </row>
    <row r="66" spans="1:24" s="52" customFormat="1" ht="18" customHeight="1" x14ac:dyDescent="0.35">
      <c r="A66" s="54" t="s">
        <v>56</v>
      </c>
      <c r="B66" s="102">
        <v>2600</v>
      </c>
      <c r="C66" s="103">
        <f>2273*2</f>
        <v>4546</v>
      </c>
      <c r="D66" s="102">
        <v>2600</v>
      </c>
      <c r="E66" s="103">
        <f>1331*2</f>
        <v>2662</v>
      </c>
      <c r="F66" s="102">
        <v>2600</v>
      </c>
      <c r="G66" s="86">
        <v>2716</v>
      </c>
      <c r="H66" s="102">
        <v>2600</v>
      </c>
      <c r="I66" s="86">
        <v>2750</v>
      </c>
      <c r="J66" s="102">
        <v>2600</v>
      </c>
      <c r="K66" s="86">
        <v>2836</v>
      </c>
      <c r="L66" s="102">
        <v>2600</v>
      </c>
      <c r="M66" s="86">
        <v>2600</v>
      </c>
      <c r="N66" s="102">
        <v>2600</v>
      </c>
      <c r="O66" s="86">
        <v>2868</v>
      </c>
      <c r="P66" s="102">
        <v>2600</v>
      </c>
      <c r="Q66" s="103">
        <v>2578</v>
      </c>
      <c r="R66" s="102">
        <v>2600</v>
      </c>
      <c r="S66" s="103">
        <v>2690</v>
      </c>
      <c r="T66" s="102">
        <f>SUMIF($B$7:$S$7,T$7,$B66:$S66)</f>
        <v>23400</v>
      </c>
      <c r="U66" s="86">
        <f>SUMIF($B$7:$S$7,U$7,$B66:$S66)</f>
        <v>26246</v>
      </c>
      <c r="V66" s="111">
        <v>0.3</v>
      </c>
      <c r="W66" s="112">
        <f t="shared" si="7"/>
        <v>7020</v>
      </c>
      <c r="X66" s="114">
        <f t="shared" si="8"/>
        <v>7873.7999999999993</v>
      </c>
    </row>
    <row r="67" spans="1:24" s="52" customFormat="1" ht="18" customHeight="1" x14ac:dyDescent="0.35">
      <c r="A67" s="54" t="s">
        <v>57</v>
      </c>
      <c r="B67" s="102">
        <v>20</v>
      </c>
      <c r="C67" s="86">
        <v>0</v>
      </c>
      <c r="D67" s="102">
        <v>20</v>
      </c>
      <c r="E67" s="86">
        <v>0</v>
      </c>
      <c r="F67" s="102">
        <v>20</v>
      </c>
      <c r="G67" s="86">
        <v>0</v>
      </c>
      <c r="H67" s="102">
        <v>20</v>
      </c>
      <c r="I67" s="86">
        <v>0</v>
      </c>
      <c r="J67" s="102">
        <v>20</v>
      </c>
      <c r="K67" s="86">
        <v>0</v>
      </c>
      <c r="L67" s="102">
        <v>20</v>
      </c>
      <c r="M67" s="86">
        <v>0</v>
      </c>
      <c r="N67" s="102">
        <v>20</v>
      </c>
      <c r="O67" s="86">
        <v>0</v>
      </c>
      <c r="P67" s="102">
        <v>20</v>
      </c>
      <c r="Q67" s="86">
        <v>0</v>
      </c>
      <c r="R67" s="102">
        <v>20</v>
      </c>
      <c r="S67" s="86">
        <v>0</v>
      </c>
      <c r="T67" s="102">
        <f>SUMIF($B$7:$S$7,T$7,$B67:$S67)</f>
        <v>180</v>
      </c>
      <c r="U67" s="86">
        <f>SUMIF($B$7:$S$7,U$7,$B67:$S67)</f>
        <v>0</v>
      </c>
      <c r="V67" s="111">
        <v>5</v>
      </c>
      <c r="W67" s="112">
        <f t="shared" si="7"/>
        <v>900</v>
      </c>
      <c r="X67" s="114">
        <f t="shared" si="8"/>
        <v>0</v>
      </c>
    </row>
    <row r="68" spans="1:24" s="52" customFormat="1" ht="18" customHeight="1" x14ac:dyDescent="0.35">
      <c r="A68" s="54" t="s">
        <v>58</v>
      </c>
      <c r="B68" s="102">
        <v>2600</v>
      </c>
      <c r="C68" s="103">
        <f>2273*2</f>
        <v>4546</v>
      </c>
      <c r="D68" s="102">
        <v>2600</v>
      </c>
      <c r="E68" s="103">
        <f>1331*2</f>
        <v>2662</v>
      </c>
      <c r="F68" s="102">
        <v>2600</v>
      </c>
      <c r="G68" s="86">
        <v>2716</v>
      </c>
      <c r="H68" s="102">
        <v>2600</v>
      </c>
      <c r="I68" s="86">
        <v>2750</v>
      </c>
      <c r="J68" s="102">
        <v>2600</v>
      </c>
      <c r="K68" s="86">
        <v>2836</v>
      </c>
      <c r="L68" s="102">
        <v>2600</v>
      </c>
      <c r="M68" s="86">
        <v>2600</v>
      </c>
      <c r="N68" s="102">
        <v>2600</v>
      </c>
      <c r="O68" s="86">
        <v>2868</v>
      </c>
      <c r="P68" s="102">
        <v>2600</v>
      </c>
      <c r="Q68" s="103">
        <v>2578</v>
      </c>
      <c r="R68" s="102">
        <v>2600</v>
      </c>
      <c r="S68" s="103">
        <v>2690</v>
      </c>
      <c r="T68" s="102">
        <f>SUMIF($B$7:$S$7,T$7,$B68:$S68)</f>
        <v>23400</v>
      </c>
      <c r="U68" s="86">
        <f>SUMIF($B$7:$S$7,U$7,$B68:$S68)</f>
        <v>26246</v>
      </c>
      <c r="V68" s="111">
        <v>0.3</v>
      </c>
      <c r="W68" s="112">
        <f t="shared" si="7"/>
        <v>7020</v>
      </c>
      <c r="X68" s="114">
        <f t="shared" si="8"/>
        <v>7873.7999999999993</v>
      </c>
    </row>
    <row r="69" spans="1:24" s="52" customFormat="1" ht="18" customHeight="1" x14ac:dyDescent="0.35">
      <c r="A69" s="54" t="s">
        <v>59</v>
      </c>
      <c r="B69" s="102">
        <v>2</v>
      </c>
      <c r="C69" s="86">
        <v>0</v>
      </c>
      <c r="D69" s="102">
        <v>2</v>
      </c>
      <c r="E69" s="86">
        <v>0</v>
      </c>
      <c r="F69" s="102">
        <v>2</v>
      </c>
      <c r="G69" s="86">
        <v>0</v>
      </c>
      <c r="H69" s="102">
        <v>2</v>
      </c>
      <c r="I69" s="86">
        <v>0</v>
      </c>
      <c r="J69" s="102">
        <v>2</v>
      </c>
      <c r="K69" s="86">
        <v>0</v>
      </c>
      <c r="L69" s="102">
        <v>2</v>
      </c>
      <c r="M69" s="86">
        <v>0</v>
      </c>
      <c r="N69" s="102">
        <v>2</v>
      </c>
      <c r="O69" s="86">
        <v>0</v>
      </c>
      <c r="P69" s="102">
        <v>2</v>
      </c>
      <c r="Q69" s="86">
        <v>0</v>
      </c>
      <c r="R69" s="102">
        <v>2</v>
      </c>
      <c r="S69" s="86">
        <v>0</v>
      </c>
      <c r="T69" s="102">
        <f>SUMIF($B$7:$S$7,T$7,$B69:$S69)</f>
        <v>18</v>
      </c>
      <c r="U69" s="86">
        <f>SUMIF($B$7:$S$7,U$7,$B69:$S69)</f>
        <v>0</v>
      </c>
      <c r="V69" s="111">
        <v>1.3</v>
      </c>
      <c r="W69" s="112">
        <f t="shared" si="7"/>
        <v>23.400000000000002</v>
      </c>
      <c r="X69" s="114">
        <f t="shared" si="8"/>
        <v>0</v>
      </c>
    </row>
    <row r="70" spans="1:24" s="52" customFormat="1" ht="18" customHeight="1" x14ac:dyDescent="0.35">
      <c r="A70" s="54" t="s">
        <v>51</v>
      </c>
      <c r="B70" s="102">
        <v>380</v>
      </c>
      <c r="C70" s="86">
        <v>707</v>
      </c>
      <c r="D70" s="102">
        <v>380</v>
      </c>
      <c r="E70" s="86">
        <v>370</v>
      </c>
      <c r="F70" s="102">
        <v>380</v>
      </c>
      <c r="G70" s="86">
        <v>202</v>
      </c>
      <c r="H70" s="102">
        <v>380</v>
      </c>
      <c r="I70" s="86">
        <v>240</v>
      </c>
      <c r="J70" s="102">
        <v>380</v>
      </c>
      <c r="K70" s="86">
        <v>196</v>
      </c>
      <c r="L70" s="102">
        <v>380</v>
      </c>
      <c r="M70" s="86">
        <v>192</v>
      </c>
      <c r="N70" s="102">
        <v>380</v>
      </c>
      <c r="O70" s="86">
        <v>418</v>
      </c>
      <c r="P70" s="102">
        <v>380</v>
      </c>
      <c r="Q70" s="86">
        <v>383</v>
      </c>
      <c r="R70" s="102">
        <v>380</v>
      </c>
      <c r="S70" s="86">
        <v>380</v>
      </c>
      <c r="T70" s="102">
        <f>SUMIF($B$7:$S$7,T$7,$B70:$S70)</f>
        <v>3420</v>
      </c>
      <c r="U70" s="86">
        <f>SUMIF($B$7:$S$7,U$7,$B70:$S70)</f>
        <v>3088</v>
      </c>
      <c r="V70" s="111">
        <v>2.4</v>
      </c>
      <c r="W70" s="112">
        <f t="shared" si="7"/>
        <v>8208</v>
      </c>
      <c r="X70" s="114">
        <f t="shared" si="8"/>
        <v>7411.2</v>
      </c>
    </row>
    <row r="71" spans="1:24" s="52" customFormat="1" ht="18" customHeight="1" x14ac:dyDescent="0.35">
      <c r="A71" s="54" t="s">
        <v>60</v>
      </c>
      <c r="B71" s="102">
        <v>2</v>
      </c>
      <c r="C71" s="86">
        <v>0</v>
      </c>
      <c r="D71" s="102">
        <v>2</v>
      </c>
      <c r="E71" s="86">
        <v>0</v>
      </c>
      <c r="F71" s="102">
        <v>2</v>
      </c>
      <c r="G71" s="86">
        <v>0</v>
      </c>
      <c r="H71" s="102">
        <v>2</v>
      </c>
      <c r="I71" s="86">
        <v>0</v>
      </c>
      <c r="J71" s="102">
        <v>2</v>
      </c>
      <c r="K71" s="86">
        <v>0</v>
      </c>
      <c r="L71" s="102">
        <v>2</v>
      </c>
      <c r="M71" s="86">
        <v>0</v>
      </c>
      <c r="N71" s="102">
        <v>2</v>
      </c>
      <c r="O71" s="86">
        <v>0</v>
      </c>
      <c r="P71" s="102">
        <v>2</v>
      </c>
      <c r="Q71" s="86">
        <v>0</v>
      </c>
      <c r="R71" s="102">
        <v>2</v>
      </c>
      <c r="S71" s="86">
        <v>0</v>
      </c>
      <c r="T71" s="102">
        <f>SUMIF($B$7:$S$7,T$7,$B71:$S71)</f>
        <v>18</v>
      </c>
      <c r="U71" s="86">
        <f>SUMIF($B$7:$S$7,U$7,$B71:$S71)</f>
        <v>0</v>
      </c>
      <c r="V71" s="111">
        <v>2.4</v>
      </c>
      <c r="W71" s="112">
        <f t="shared" si="7"/>
        <v>43.199999999999996</v>
      </c>
      <c r="X71" s="114">
        <f t="shared" si="8"/>
        <v>0</v>
      </c>
    </row>
    <row r="72" spans="1:24" s="52" customFormat="1" ht="18" customHeight="1" x14ac:dyDescent="0.35">
      <c r="A72" s="54" t="s">
        <v>61</v>
      </c>
      <c r="B72" s="102">
        <v>20</v>
      </c>
      <c r="C72" s="86">
        <v>0</v>
      </c>
      <c r="D72" s="102">
        <v>20</v>
      </c>
      <c r="E72" s="86">
        <v>35</v>
      </c>
      <c r="F72" s="102">
        <v>20</v>
      </c>
      <c r="G72" s="86">
        <v>0</v>
      </c>
      <c r="H72" s="102">
        <v>20</v>
      </c>
      <c r="I72" s="86">
        <v>186</v>
      </c>
      <c r="J72" s="102">
        <v>20</v>
      </c>
      <c r="K72" s="86">
        <v>37</v>
      </c>
      <c r="L72" s="102">
        <v>20</v>
      </c>
      <c r="M72" s="86">
        <v>71</v>
      </c>
      <c r="N72" s="102">
        <v>20</v>
      </c>
      <c r="O72" s="86">
        <v>53</v>
      </c>
      <c r="P72" s="102">
        <v>20</v>
      </c>
      <c r="Q72" s="86">
        <v>34</v>
      </c>
      <c r="R72" s="102">
        <v>20</v>
      </c>
      <c r="S72" s="86">
        <v>27</v>
      </c>
      <c r="T72" s="102">
        <f>SUMIF($B$7:$S$7,T$7,$B72:$S72)</f>
        <v>180</v>
      </c>
      <c r="U72" s="86">
        <f>SUMIF($B$7:$S$7,U$7,$B72:$S72)</f>
        <v>443</v>
      </c>
      <c r="V72" s="111">
        <v>30</v>
      </c>
      <c r="W72" s="112">
        <f t="shared" si="7"/>
        <v>5400</v>
      </c>
      <c r="X72" s="114">
        <f t="shared" si="8"/>
        <v>13290</v>
      </c>
    </row>
    <row r="73" spans="1:24" s="52" customFormat="1" ht="18" customHeight="1" x14ac:dyDescent="0.35">
      <c r="A73" s="54" t="s">
        <v>62</v>
      </c>
      <c r="B73" s="102">
        <v>20</v>
      </c>
      <c r="C73" s="86">
        <v>0</v>
      </c>
      <c r="D73" s="102">
        <v>20</v>
      </c>
      <c r="E73" s="86">
        <v>0</v>
      </c>
      <c r="F73" s="102">
        <v>20</v>
      </c>
      <c r="G73" s="86">
        <v>0</v>
      </c>
      <c r="H73" s="102">
        <v>20</v>
      </c>
      <c r="I73" s="86">
        <v>0</v>
      </c>
      <c r="J73" s="102">
        <v>20</v>
      </c>
      <c r="K73" s="86">
        <v>0</v>
      </c>
      <c r="L73" s="102">
        <v>20</v>
      </c>
      <c r="M73" s="86">
        <v>0</v>
      </c>
      <c r="N73" s="102">
        <v>20</v>
      </c>
      <c r="O73" s="86">
        <v>0</v>
      </c>
      <c r="P73" s="102">
        <v>20</v>
      </c>
      <c r="Q73" s="86">
        <v>0</v>
      </c>
      <c r="R73" s="102">
        <v>20</v>
      </c>
      <c r="S73" s="86">
        <v>0</v>
      </c>
      <c r="T73" s="102">
        <f>SUMIF($B$7:$S$7,T$7,$B73:$S73)</f>
        <v>180</v>
      </c>
      <c r="U73" s="86">
        <f>SUMIF($B$7:$S$7,U$7,$B73:$S73)</f>
        <v>0</v>
      </c>
      <c r="V73" s="111">
        <v>0.7</v>
      </c>
      <c r="W73" s="112">
        <f t="shared" si="7"/>
        <v>125.99999999999999</v>
      </c>
      <c r="X73" s="114">
        <f t="shared" si="8"/>
        <v>0</v>
      </c>
    </row>
    <row r="74" spans="1:24" s="52" customFormat="1" ht="18" customHeight="1" x14ac:dyDescent="0.35">
      <c r="A74" s="54" t="s">
        <v>74</v>
      </c>
      <c r="B74" s="102">
        <v>2600</v>
      </c>
      <c r="C74" s="103">
        <f>2273*2</f>
        <v>4546</v>
      </c>
      <c r="D74" s="102">
        <v>2600</v>
      </c>
      <c r="E74" s="103">
        <f>1331*2</f>
        <v>2662</v>
      </c>
      <c r="F74" s="102">
        <v>2600</v>
      </c>
      <c r="G74" s="86">
        <v>2716</v>
      </c>
      <c r="H74" s="102">
        <v>2600</v>
      </c>
      <c r="I74" s="86">
        <v>2750</v>
      </c>
      <c r="J74" s="102">
        <v>2600</v>
      </c>
      <c r="K74" s="86">
        <v>2836</v>
      </c>
      <c r="L74" s="102">
        <v>2600</v>
      </c>
      <c r="M74" s="86">
        <v>2600</v>
      </c>
      <c r="N74" s="102">
        <v>2600</v>
      </c>
      <c r="O74" s="86">
        <v>2868</v>
      </c>
      <c r="P74" s="102">
        <v>2600</v>
      </c>
      <c r="Q74" s="103">
        <v>2578</v>
      </c>
      <c r="R74" s="102">
        <v>2600</v>
      </c>
      <c r="S74" s="103">
        <v>2690</v>
      </c>
      <c r="T74" s="102">
        <f>SUMIF($B$7:$S$7,T$7,$B74:$S74)</f>
        <v>23400</v>
      </c>
      <c r="U74" s="86">
        <f>SUMIF($B$7:$S$7,U$7,$B74:$S74)</f>
        <v>26246</v>
      </c>
      <c r="V74" s="111">
        <v>1.5</v>
      </c>
      <c r="W74" s="112">
        <f t="shared" si="7"/>
        <v>35100</v>
      </c>
      <c r="X74" s="114">
        <f t="shared" si="8"/>
        <v>39369</v>
      </c>
    </row>
    <row r="75" spans="1:24" s="52" customFormat="1" ht="18" customHeight="1" x14ac:dyDescent="0.35">
      <c r="A75" s="54" t="s">
        <v>63</v>
      </c>
      <c r="B75" s="102">
        <v>150</v>
      </c>
      <c r="C75" s="86">
        <v>664</v>
      </c>
      <c r="D75" s="102">
        <v>150</v>
      </c>
      <c r="E75" s="86">
        <v>0</v>
      </c>
      <c r="F75" s="102">
        <v>150</v>
      </c>
      <c r="G75" s="86">
        <v>0</v>
      </c>
      <c r="H75" s="102">
        <v>150</v>
      </c>
      <c r="I75" s="86">
        <v>181</v>
      </c>
      <c r="J75" s="102">
        <v>150</v>
      </c>
      <c r="K75" s="86">
        <v>126</v>
      </c>
      <c r="L75" s="102">
        <v>150</v>
      </c>
      <c r="M75" s="86">
        <v>40</v>
      </c>
      <c r="N75" s="102">
        <v>150</v>
      </c>
      <c r="O75" s="86">
        <v>129</v>
      </c>
      <c r="P75" s="102">
        <v>150</v>
      </c>
      <c r="Q75" s="86">
        <v>146</v>
      </c>
      <c r="R75" s="102">
        <v>150</v>
      </c>
      <c r="S75" s="86">
        <v>156</v>
      </c>
      <c r="T75" s="102">
        <f>SUMIF($B$7:$S$7,T$7,$B75:$S75)</f>
        <v>1350</v>
      </c>
      <c r="U75" s="86">
        <f>SUMIF($B$7:$S$7,U$7,$B75:$S75)</f>
        <v>1442</v>
      </c>
      <c r="V75" s="111">
        <v>4.9000000000000004</v>
      </c>
      <c r="W75" s="112">
        <f t="shared" si="7"/>
        <v>6615.0000000000009</v>
      </c>
      <c r="X75" s="114">
        <f t="shared" si="8"/>
        <v>7065.8</v>
      </c>
    </row>
    <row r="76" spans="1:24" s="52" customFormat="1" ht="18" customHeight="1" x14ac:dyDescent="0.35">
      <c r="A76" s="54" t="s">
        <v>64</v>
      </c>
      <c r="B76" s="102">
        <v>2600</v>
      </c>
      <c r="C76" s="103">
        <f>2273*2</f>
        <v>4546</v>
      </c>
      <c r="D76" s="102">
        <v>2600</v>
      </c>
      <c r="E76" s="103">
        <f>1331*2</f>
        <v>2662</v>
      </c>
      <c r="F76" s="102">
        <v>2600</v>
      </c>
      <c r="G76" s="86">
        <v>2716</v>
      </c>
      <c r="H76" s="102">
        <v>2600</v>
      </c>
      <c r="I76" s="86">
        <v>2750</v>
      </c>
      <c r="J76" s="102">
        <v>2600</v>
      </c>
      <c r="K76" s="86">
        <v>2836</v>
      </c>
      <c r="L76" s="102">
        <v>2600</v>
      </c>
      <c r="M76" s="86">
        <v>2600</v>
      </c>
      <c r="N76" s="102">
        <v>2600</v>
      </c>
      <c r="O76" s="86">
        <v>2868</v>
      </c>
      <c r="P76" s="102">
        <v>2600</v>
      </c>
      <c r="Q76" s="103">
        <v>2578</v>
      </c>
      <c r="R76" s="102">
        <v>2600</v>
      </c>
      <c r="S76" s="103">
        <v>2690</v>
      </c>
      <c r="T76" s="102">
        <f>SUMIF($B$7:$S$7,T$7,$B76:$S76)</f>
        <v>23400</v>
      </c>
      <c r="U76" s="86">
        <f>SUMIF($B$7:$S$7,U$7,$B76:$S76)</f>
        <v>26246</v>
      </c>
      <c r="V76" s="111">
        <v>0.3</v>
      </c>
      <c r="W76" s="112">
        <f t="shared" si="7"/>
        <v>7020</v>
      </c>
      <c r="X76" s="114">
        <f t="shared" si="8"/>
        <v>7873.7999999999993</v>
      </c>
    </row>
    <row r="77" spans="1:24" s="52" customFormat="1" ht="18" customHeight="1" x14ac:dyDescent="0.35">
      <c r="A77" s="54" t="s">
        <v>65</v>
      </c>
      <c r="B77" s="102">
        <v>22</v>
      </c>
      <c r="C77" s="86">
        <v>0</v>
      </c>
      <c r="D77" s="102">
        <v>22</v>
      </c>
      <c r="E77" s="86">
        <v>0</v>
      </c>
      <c r="F77" s="102">
        <v>22</v>
      </c>
      <c r="G77" s="86">
        <v>0</v>
      </c>
      <c r="H77" s="102">
        <v>22</v>
      </c>
      <c r="I77" s="86">
        <v>0</v>
      </c>
      <c r="J77" s="102">
        <v>22</v>
      </c>
      <c r="K77" s="86">
        <v>0</v>
      </c>
      <c r="L77" s="102">
        <v>22</v>
      </c>
      <c r="M77" s="86">
        <v>26</v>
      </c>
      <c r="N77" s="102">
        <v>22</v>
      </c>
      <c r="O77" s="86">
        <v>0</v>
      </c>
      <c r="P77" s="102">
        <v>22</v>
      </c>
      <c r="Q77" s="86">
        <v>21</v>
      </c>
      <c r="R77" s="102">
        <v>22</v>
      </c>
      <c r="S77" s="86">
        <v>21</v>
      </c>
      <c r="T77" s="102">
        <f>SUMIF($B$7:$S$7,T$7,$B77:$S77)</f>
        <v>198</v>
      </c>
      <c r="U77" s="86">
        <f>SUMIF($B$7:$S$7,U$7,$B77:$S77)</f>
        <v>68</v>
      </c>
      <c r="V77" s="111">
        <v>2.4</v>
      </c>
      <c r="W77" s="112">
        <f t="shared" si="7"/>
        <v>475.2</v>
      </c>
      <c r="X77" s="114">
        <f t="shared" si="8"/>
        <v>163.19999999999999</v>
      </c>
    </row>
    <row r="78" spans="1:24" s="52" customFormat="1" ht="18" customHeight="1" x14ac:dyDescent="0.35">
      <c r="A78" s="54" t="s">
        <v>66</v>
      </c>
      <c r="B78" s="102">
        <v>22</v>
      </c>
      <c r="C78" s="86">
        <v>0</v>
      </c>
      <c r="D78" s="102">
        <v>22</v>
      </c>
      <c r="E78" s="86">
        <v>0</v>
      </c>
      <c r="F78" s="102">
        <v>22</v>
      </c>
      <c r="G78" s="86">
        <v>0</v>
      </c>
      <c r="H78" s="102">
        <v>22</v>
      </c>
      <c r="I78" s="86">
        <v>0</v>
      </c>
      <c r="J78" s="102">
        <v>22</v>
      </c>
      <c r="K78" s="86">
        <v>0</v>
      </c>
      <c r="L78" s="102">
        <v>22</v>
      </c>
      <c r="M78" s="86">
        <v>214</v>
      </c>
      <c r="N78" s="102">
        <v>22</v>
      </c>
      <c r="O78" s="86">
        <v>0</v>
      </c>
      <c r="P78" s="102">
        <v>22</v>
      </c>
      <c r="Q78" s="86">
        <v>24</v>
      </c>
      <c r="R78" s="102">
        <v>22</v>
      </c>
      <c r="S78" s="86">
        <v>22</v>
      </c>
      <c r="T78" s="102">
        <f>SUMIF($B$7:$S$7,T$7,$B78:$S78)</f>
        <v>198</v>
      </c>
      <c r="U78" s="86">
        <f>SUMIF($B$7:$S$7,U$7,$B78:$S78)</f>
        <v>260</v>
      </c>
      <c r="V78" s="111">
        <v>2.4</v>
      </c>
      <c r="W78" s="112">
        <f t="shared" si="7"/>
        <v>475.2</v>
      </c>
      <c r="X78" s="114">
        <f t="shared" si="8"/>
        <v>624</v>
      </c>
    </row>
    <row r="79" spans="1:24" s="52" customFormat="1" ht="18" customHeight="1" x14ac:dyDescent="0.35">
      <c r="A79" s="54" t="s">
        <v>67</v>
      </c>
      <c r="B79" s="102">
        <v>2</v>
      </c>
      <c r="C79" s="86">
        <v>0</v>
      </c>
      <c r="D79" s="102">
        <v>2</v>
      </c>
      <c r="E79" s="86">
        <v>0</v>
      </c>
      <c r="F79" s="102">
        <v>2</v>
      </c>
      <c r="G79" s="86">
        <v>0</v>
      </c>
      <c r="H79" s="102">
        <v>2</v>
      </c>
      <c r="I79" s="86">
        <v>0</v>
      </c>
      <c r="J79" s="102">
        <v>2</v>
      </c>
      <c r="K79" s="86">
        <v>0</v>
      </c>
      <c r="L79" s="102">
        <v>2</v>
      </c>
      <c r="M79" s="86">
        <v>0</v>
      </c>
      <c r="N79" s="102">
        <v>2</v>
      </c>
      <c r="O79" s="86">
        <v>0</v>
      </c>
      <c r="P79" s="102">
        <v>2</v>
      </c>
      <c r="Q79" s="86">
        <v>0</v>
      </c>
      <c r="R79" s="102">
        <v>2</v>
      </c>
      <c r="S79" s="86">
        <v>0</v>
      </c>
      <c r="T79" s="102">
        <f>SUMIF($B$7:$S$7,T$7,$B79:$S79)</f>
        <v>18</v>
      </c>
      <c r="U79" s="86">
        <f>SUMIF($B$7:$S$7,U$7,$B79:$S79)</f>
        <v>0</v>
      </c>
      <c r="V79" s="111">
        <v>5.4</v>
      </c>
      <c r="W79" s="112">
        <f t="shared" si="7"/>
        <v>97.2</v>
      </c>
      <c r="X79" s="114">
        <f t="shared" si="8"/>
        <v>0</v>
      </c>
    </row>
    <row r="80" spans="1:24" s="52" customFormat="1" ht="18" customHeight="1" x14ac:dyDescent="0.35">
      <c r="A80" s="54" t="s">
        <v>68</v>
      </c>
      <c r="B80" s="102">
        <v>2</v>
      </c>
      <c r="C80" s="86">
        <v>0</v>
      </c>
      <c r="D80" s="102">
        <v>2</v>
      </c>
      <c r="E80" s="86">
        <v>0</v>
      </c>
      <c r="F80" s="102">
        <v>2</v>
      </c>
      <c r="G80" s="86">
        <v>0</v>
      </c>
      <c r="H80" s="102">
        <v>2</v>
      </c>
      <c r="I80" s="86">
        <v>0</v>
      </c>
      <c r="J80" s="102">
        <v>2</v>
      </c>
      <c r="K80" s="86">
        <v>0</v>
      </c>
      <c r="L80" s="102">
        <v>2</v>
      </c>
      <c r="M80" s="86">
        <v>0</v>
      </c>
      <c r="N80" s="102">
        <v>2</v>
      </c>
      <c r="O80" s="86">
        <v>0</v>
      </c>
      <c r="P80" s="102">
        <v>2</v>
      </c>
      <c r="Q80" s="86">
        <v>0</v>
      </c>
      <c r="R80" s="102">
        <v>2</v>
      </c>
      <c r="S80" s="86">
        <v>0</v>
      </c>
      <c r="T80" s="102">
        <f>SUMIF($B$7:$S$7,T$7,$B80:$S80)</f>
        <v>18</v>
      </c>
      <c r="U80" s="86">
        <f>SUMIF($B$7:$S$7,U$7,$B80:$S80)</f>
        <v>0</v>
      </c>
      <c r="V80" s="111">
        <v>4.5</v>
      </c>
      <c r="W80" s="112">
        <f t="shared" si="7"/>
        <v>81</v>
      </c>
      <c r="X80" s="114">
        <f t="shared" si="8"/>
        <v>0</v>
      </c>
    </row>
    <row r="81" spans="1:24" s="52" customFormat="1" ht="18" customHeight="1" x14ac:dyDescent="0.35">
      <c r="A81" s="54" t="s">
        <v>69</v>
      </c>
      <c r="B81" s="102">
        <v>2</v>
      </c>
      <c r="C81" s="86">
        <v>0</v>
      </c>
      <c r="D81" s="102">
        <v>2</v>
      </c>
      <c r="E81" s="86">
        <v>0</v>
      </c>
      <c r="F81" s="102">
        <v>2</v>
      </c>
      <c r="G81" s="86">
        <v>0</v>
      </c>
      <c r="H81" s="102">
        <v>2</v>
      </c>
      <c r="I81" s="86">
        <v>0</v>
      </c>
      <c r="J81" s="102">
        <v>2</v>
      </c>
      <c r="K81" s="86">
        <v>0</v>
      </c>
      <c r="L81" s="102">
        <v>2</v>
      </c>
      <c r="M81" s="86">
        <v>0</v>
      </c>
      <c r="N81" s="102">
        <v>2</v>
      </c>
      <c r="O81" s="86">
        <v>0</v>
      </c>
      <c r="P81" s="102">
        <v>2</v>
      </c>
      <c r="Q81" s="86">
        <v>0</v>
      </c>
      <c r="R81" s="102">
        <v>2</v>
      </c>
      <c r="S81" s="86">
        <v>0</v>
      </c>
      <c r="T81" s="102">
        <f>SUMIF($B$7:$S$7,T$7,$B81:$S81)</f>
        <v>18</v>
      </c>
      <c r="U81" s="86">
        <f>SUMIF($B$7:$S$7,U$7,$B81:$S81)</f>
        <v>0</v>
      </c>
      <c r="V81" s="111">
        <v>4.5</v>
      </c>
      <c r="W81" s="112">
        <f t="shared" si="7"/>
        <v>81</v>
      </c>
      <c r="X81" s="114">
        <f t="shared" si="8"/>
        <v>0</v>
      </c>
    </row>
    <row r="82" spans="1:24" s="52" customFormat="1" ht="18" customHeight="1" thickBot="1" x14ac:dyDescent="0.4">
      <c r="A82" s="116" t="s">
        <v>70</v>
      </c>
      <c r="B82" s="117">
        <v>20</v>
      </c>
      <c r="C82" s="90">
        <v>0</v>
      </c>
      <c r="D82" s="117">
        <v>20</v>
      </c>
      <c r="E82" s="90">
        <v>0</v>
      </c>
      <c r="F82" s="117">
        <v>20</v>
      </c>
      <c r="G82" s="90">
        <v>0</v>
      </c>
      <c r="H82" s="117">
        <v>20</v>
      </c>
      <c r="I82" s="90">
        <v>0</v>
      </c>
      <c r="J82" s="117">
        <v>20</v>
      </c>
      <c r="K82" s="90">
        <v>109</v>
      </c>
      <c r="L82" s="117">
        <v>20</v>
      </c>
      <c r="M82" s="90">
        <v>0</v>
      </c>
      <c r="N82" s="117">
        <v>20</v>
      </c>
      <c r="O82" s="90">
        <v>0</v>
      </c>
      <c r="P82" s="117">
        <v>20</v>
      </c>
      <c r="Q82" s="90">
        <v>0</v>
      </c>
      <c r="R82" s="117">
        <v>20</v>
      </c>
      <c r="S82" s="90">
        <v>0</v>
      </c>
      <c r="T82" s="102">
        <f>SUMIF($B$7:$S$7,T$7,$B82:$S82)</f>
        <v>180</v>
      </c>
      <c r="U82" s="86">
        <f>SUMIF($B$7:$S$7,U$7,$B82:$S82)</f>
        <v>109</v>
      </c>
      <c r="V82" s="111">
        <v>11.3</v>
      </c>
      <c r="W82" s="112">
        <f t="shared" si="7"/>
        <v>2034.0000000000002</v>
      </c>
      <c r="X82" s="114">
        <f t="shared" si="8"/>
        <v>1231.7</v>
      </c>
    </row>
    <row r="83" spans="1:24" s="52" customFormat="1" ht="18" customHeight="1" thickBot="1" x14ac:dyDescent="0.4">
      <c r="A83" s="120" t="s">
        <v>16</v>
      </c>
      <c r="B83" s="122">
        <f>SUM(B64:B82)</f>
        <v>13744</v>
      </c>
      <c r="C83" s="118">
        <f>SUM(C64:C82)</f>
        <v>24101</v>
      </c>
      <c r="D83" s="122">
        <f t="shared" ref="D83:U83" si="11">SUM(D64:D82)</f>
        <v>13744</v>
      </c>
      <c r="E83" s="118">
        <f t="shared" si="11"/>
        <v>13747</v>
      </c>
      <c r="F83" s="122">
        <f t="shared" si="11"/>
        <v>13744</v>
      </c>
      <c r="G83" s="118">
        <f t="shared" si="11"/>
        <v>13920</v>
      </c>
      <c r="H83" s="122">
        <f t="shared" si="11"/>
        <v>13744</v>
      </c>
      <c r="I83" s="118">
        <f t="shared" si="11"/>
        <v>14357</v>
      </c>
      <c r="J83" s="122">
        <f t="shared" si="11"/>
        <v>13744</v>
      </c>
      <c r="K83" s="118">
        <f t="shared" si="11"/>
        <v>14784</v>
      </c>
      <c r="L83" s="122">
        <f t="shared" si="11"/>
        <v>13744</v>
      </c>
      <c r="M83" s="118">
        <f t="shared" si="11"/>
        <v>13674</v>
      </c>
      <c r="N83" s="122">
        <f t="shared" si="11"/>
        <v>13744</v>
      </c>
      <c r="O83" s="118">
        <f t="shared" si="11"/>
        <v>15068</v>
      </c>
      <c r="P83" s="122">
        <f t="shared" si="11"/>
        <v>13744</v>
      </c>
      <c r="Q83" s="118">
        <f t="shared" si="11"/>
        <v>13584</v>
      </c>
      <c r="R83" s="122">
        <f t="shared" si="11"/>
        <v>13744</v>
      </c>
      <c r="S83" s="118">
        <f t="shared" si="11"/>
        <v>14141</v>
      </c>
      <c r="T83" s="122">
        <f t="shared" si="11"/>
        <v>123696</v>
      </c>
      <c r="U83" s="118">
        <f t="shared" si="11"/>
        <v>137376</v>
      </c>
      <c r="V83" s="109" t="s">
        <v>81</v>
      </c>
      <c r="W83" s="113">
        <f>SUM(W60:W82)</f>
        <v>153799.20000000001</v>
      </c>
      <c r="X83" s="115">
        <f>SUM(X60:X82)</f>
        <v>171946.1</v>
      </c>
    </row>
    <row r="84" spans="1:24" s="52" customFormat="1" ht="18" customHeight="1" thickBot="1" x14ac:dyDescent="0.4">
      <c r="A84" s="121" t="s">
        <v>84</v>
      </c>
      <c r="B84" s="123">
        <f>SUMPRODUCT(B60:B82,$V$60:$V$82)</f>
        <v>17088.8</v>
      </c>
      <c r="C84" s="119">
        <f>SUMPRODUCT(C60:C82,$V$60:$V$82)</f>
        <v>27079.599999999995</v>
      </c>
      <c r="D84" s="123">
        <f>SUMPRODUCT(D60:D82,$V$60:$V$82)</f>
        <v>17088.8</v>
      </c>
      <c r="E84" s="119">
        <f>SUMPRODUCT(E60:E82,$V$60:$V$82)</f>
        <v>16209.400000000001</v>
      </c>
      <c r="F84" s="123">
        <f>SUMPRODUCT(F60:F82,$V$60:$V$82)</f>
        <v>17088.8</v>
      </c>
      <c r="G84" s="119">
        <f>SUMPRODUCT(G60:G82,$V$60:$V$82)</f>
        <v>15415.999999999996</v>
      </c>
      <c r="H84" s="123">
        <f>SUMPRODUCT(H60:H82,$V$60:$V$82)</f>
        <v>17088.8</v>
      </c>
      <c r="I84" s="119">
        <f>SUMPRODUCT(I60:I82,$V$60:$V$82)</f>
        <v>21316.9</v>
      </c>
      <c r="J84" s="123">
        <f>SUMPRODUCT(J60:J82,$V$60:$V$82)</f>
        <v>17088.8</v>
      </c>
      <c r="K84" s="119">
        <f>SUMPRODUCT(K60:K82,$V$60:$V$82)</f>
        <v>19252.699999999997</v>
      </c>
      <c r="L84" s="123">
        <f>SUMPRODUCT(L60:L82,$V$60:$V$82)</f>
        <v>17088.8</v>
      </c>
      <c r="M84" s="119">
        <f>SUMPRODUCT(M60:M82,$V$60:$V$82)</f>
        <v>18278.8</v>
      </c>
      <c r="N84" s="123">
        <f>SUMPRODUCT(N60:N82,$V$60:$V$82)</f>
        <v>17088.8</v>
      </c>
      <c r="O84" s="119">
        <f>SUMPRODUCT(O60:O82,$V$60:$V$82)</f>
        <v>19462.900000000001</v>
      </c>
      <c r="P84" s="123">
        <f>SUMPRODUCT(P60:P82,$V$60:$V$82)</f>
        <v>17088.8</v>
      </c>
      <c r="Q84" s="119">
        <f>SUMPRODUCT(Q60:Q82,$V$60:$V$82)</f>
        <v>17374.2</v>
      </c>
      <c r="R84" s="123">
        <f>SUMPRODUCT(R60:R82,$V$60:$V$82)</f>
        <v>17088.8</v>
      </c>
      <c r="S84" s="119">
        <f>SUMPRODUCT(S60:S82,$V$60:$V$82)</f>
        <v>17555.600000000002</v>
      </c>
      <c r="T84" s="123">
        <f>SUMPRODUCT(T60:T82,$V$60:$V$82)</f>
        <v>153799.20000000001</v>
      </c>
      <c r="U84" s="119">
        <f>SUMPRODUCT(U60:U82,$V$60:$V$82)</f>
        <v>171946.1</v>
      </c>
    </row>
    <row r="85" spans="1:24" s="52" customFormat="1" ht="18" customHeight="1" x14ac:dyDescent="0.35">
      <c r="A85" s="79" t="s">
        <v>83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1"/>
      <c r="U85" s="51"/>
    </row>
    <row r="86" spans="1:24" s="52" customFormat="1" ht="18" customHeight="1" x14ac:dyDescent="0.3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1"/>
      <c r="U86" s="51"/>
    </row>
    <row r="87" spans="1:24" ht="18" customHeight="1" x14ac:dyDescent="0.35">
      <c r="A87" s="4" t="s">
        <v>86</v>
      </c>
    </row>
    <row r="88" spans="1:24" ht="18" customHeight="1" x14ac:dyDescent="0.35">
      <c r="A88" s="4" t="s">
        <v>85</v>
      </c>
    </row>
  </sheetData>
  <sheetProtection selectLockedCells="1" selectUnlockedCells="1"/>
  <mergeCells count="57">
    <mergeCell ref="A1:U1"/>
    <mergeCell ref="A2:U2"/>
    <mergeCell ref="B6:C6"/>
    <mergeCell ref="D6:E6"/>
    <mergeCell ref="F6:G6"/>
    <mergeCell ref="H6:I6"/>
    <mergeCell ref="J6:K6"/>
    <mergeCell ref="L6:M6"/>
    <mergeCell ref="N6:O6"/>
    <mergeCell ref="P6:Q6"/>
    <mergeCell ref="T6:U6"/>
    <mergeCell ref="R6:S6"/>
    <mergeCell ref="T16:U16"/>
    <mergeCell ref="R16:S16"/>
    <mergeCell ref="P16:Q16"/>
    <mergeCell ref="B21:C21"/>
    <mergeCell ref="D21:E21"/>
    <mergeCell ref="F21:G21"/>
    <mergeCell ref="H21:I21"/>
    <mergeCell ref="J21:K21"/>
    <mergeCell ref="B16:C16"/>
    <mergeCell ref="D16:E16"/>
    <mergeCell ref="F16:G16"/>
    <mergeCell ref="H16:I16"/>
    <mergeCell ref="J16:K16"/>
    <mergeCell ref="R21:S21"/>
    <mergeCell ref="T21:U21"/>
    <mergeCell ref="A25:U25"/>
    <mergeCell ref="L26:M26"/>
    <mergeCell ref="T26:U26"/>
    <mergeCell ref="L21:M21"/>
    <mergeCell ref="N21:O21"/>
    <mergeCell ref="P21:Q21"/>
    <mergeCell ref="L16:M16"/>
    <mergeCell ref="N16:O16"/>
    <mergeCell ref="B26:C26"/>
    <mergeCell ref="D26:E26"/>
    <mergeCell ref="F26:G26"/>
    <mergeCell ref="H26:I26"/>
    <mergeCell ref="J26:K26"/>
    <mergeCell ref="J58:K58"/>
    <mergeCell ref="N26:O26"/>
    <mergeCell ref="P26:Q26"/>
    <mergeCell ref="R26:S26"/>
    <mergeCell ref="V26:X26"/>
    <mergeCell ref="V58:X58"/>
    <mergeCell ref="A54:S54"/>
    <mergeCell ref="B56:U56"/>
    <mergeCell ref="T58:U58"/>
    <mergeCell ref="L58:M58"/>
    <mergeCell ref="N58:O58"/>
    <mergeCell ref="P58:Q58"/>
    <mergeCell ref="R58:S58"/>
    <mergeCell ref="B58:C58"/>
    <mergeCell ref="D58:E58"/>
    <mergeCell ref="F58:G58"/>
    <mergeCell ref="H58:I58"/>
  </mergeCells>
  <phoneticPr fontId="24" type="noConversion"/>
  <conditionalFormatting sqref="D1:D2 H1:H2 L1:L2 P1:P2 D5 H5 L5 P5 D14:D15 H14:H15 L14:L15 P14:P15 D20 H20 L20 D25 H25 L25 P25 L85:L87 D85:D65537 H85:H65537 P85:P65537 L93:L65516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5 H55 L55 P55 D57 H57 L57 P57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</dc:creator>
  <cp:keywords/>
  <dc:description/>
  <cp:lastModifiedBy>Jessie Santana Takara</cp:lastModifiedBy>
  <cp:revision/>
  <cp:lastPrinted>2024-12-19T14:40:47Z</cp:lastPrinted>
  <dcterms:created xsi:type="dcterms:W3CDTF">2018-06-11T18:27:08Z</dcterms:created>
  <dcterms:modified xsi:type="dcterms:W3CDTF">2025-10-14T14:47:14Z</dcterms:modified>
  <cp:category/>
  <cp:contentStatus/>
</cp:coreProperties>
</file>