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5\"/>
    </mc:Choice>
  </mc:AlternateContent>
  <xr:revisionPtr revIDLastSave="0" documentId="13_ncr:1_{C52CCC69-AC01-4F15-88F7-DA586248F0B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'2025'!$A$1:$V$88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84" i="2" l="1"/>
  <c r="R84" i="2"/>
  <c r="S53" i="2"/>
  <c r="R53" i="2"/>
  <c r="M13" i="2"/>
  <c r="D53" i="2"/>
  <c r="F53" i="2"/>
  <c r="G53" i="2"/>
  <c r="H53" i="2"/>
  <c r="I53" i="2"/>
  <c r="J53" i="2"/>
  <c r="K53" i="2"/>
  <c r="L53" i="2"/>
  <c r="M53" i="2"/>
  <c r="N53" i="2"/>
  <c r="O53" i="2"/>
  <c r="P53" i="2"/>
  <c r="Q53" i="2"/>
  <c r="C53" i="2"/>
  <c r="B53" i="2"/>
  <c r="S82" i="2" l="1"/>
  <c r="V82" i="2" s="1"/>
  <c r="R82" i="2"/>
  <c r="U82" i="2" s="1"/>
  <c r="S81" i="2"/>
  <c r="V81" i="2" s="1"/>
  <c r="R81" i="2"/>
  <c r="U81" i="2" s="1"/>
  <c r="S80" i="2"/>
  <c r="V80" i="2" s="1"/>
  <c r="R80" i="2"/>
  <c r="U80" i="2" s="1"/>
  <c r="S79" i="2"/>
  <c r="V79" i="2" s="1"/>
  <c r="R79" i="2"/>
  <c r="U79" i="2" s="1"/>
  <c r="S78" i="2"/>
  <c r="V78" i="2" s="1"/>
  <c r="R78" i="2"/>
  <c r="U78" i="2" s="1"/>
  <c r="S77" i="2"/>
  <c r="V77" i="2" s="1"/>
  <c r="R77" i="2"/>
  <c r="U77" i="2" s="1"/>
  <c r="R76" i="2"/>
  <c r="U76" i="2" s="1"/>
  <c r="S75" i="2"/>
  <c r="V75" i="2" s="1"/>
  <c r="R75" i="2"/>
  <c r="U75" i="2" s="1"/>
  <c r="R74" i="2"/>
  <c r="U74" i="2" s="1"/>
  <c r="S73" i="2"/>
  <c r="V73" i="2" s="1"/>
  <c r="R73" i="2"/>
  <c r="U73" i="2" s="1"/>
  <c r="S72" i="2"/>
  <c r="V72" i="2" s="1"/>
  <c r="R72" i="2"/>
  <c r="U72" i="2" s="1"/>
  <c r="S71" i="2"/>
  <c r="V71" i="2" s="1"/>
  <c r="R71" i="2"/>
  <c r="U71" i="2" s="1"/>
  <c r="S70" i="2"/>
  <c r="V70" i="2" s="1"/>
  <c r="R70" i="2"/>
  <c r="U70" i="2" s="1"/>
  <c r="S69" i="2"/>
  <c r="V69" i="2" s="1"/>
  <c r="R69" i="2"/>
  <c r="U69" i="2" s="1"/>
  <c r="R68" i="2"/>
  <c r="U68" i="2" s="1"/>
  <c r="S67" i="2"/>
  <c r="V67" i="2" s="1"/>
  <c r="R67" i="2"/>
  <c r="U67" i="2" s="1"/>
  <c r="R66" i="2"/>
  <c r="U66" i="2" s="1"/>
  <c r="S65" i="2"/>
  <c r="V65" i="2" s="1"/>
  <c r="R65" i="2"/>
  <c r="U65" i="2" s="1"/>
  <c r="R64" i="2"/>
  <c r="U64" i="2" s="1"/>
  <c r="S61" i="2"/>
  <c r="V61" i="2" s="1"/>
  <c r="R61" i="2"/>
  <c r="U61" i="2" s="1"/>
  <c r="S60" i="2"/>
  <c r="V60" i="2" s="1"/>
  <c r="R60" i="2"/>
  <c r="U60" i="2" s="1"/>
  <c r="S51" i="2"/>
  <c r="V51" i="2" s="1"/>
  <c r="R51" i="2"/>
  <c r="U51" i="2" s="1"/>
  <c r="S50" i="2"/>
  <c r="V50" i="2" s="1"/>
  <c r="R50" i="2"/>
  <c r="U50" i="2" s="1"/>
  <c r="R49" i="2"/>
  <c r="U49" i="2" s="1"/>
  <c r="R48" i="2"/>
  <c r="U48" i="2" s="1"/>
  <c r="S47" i="2"/>
  <c r="V47" i="2" s="1"/>
  <c r="R47" i="2"/>
  <c r="U47" i="2" s="1"/>
  <c r="S46" i="2"/>
  <c r="V46" i="2" s="1"/>
  <c r="R46" i="2"/>
  <c r="U46" i="2" s="1"/>
  <c r="S45" i="2"/>
  <c r="V45" i="2" s="1"/>
  <c r="R45" i="2"/>
  <c r="U45" i="2" s="1"/>
  <c r="S44" i="2"/>
  <c r="V44" i="2" s="1"/>
  <c r="R44" i="2"/>
  <c r="U44" i="2" s="1"/>
  <c r="S43" i="2"/>
  <c r="V43" i="2" s="1"/>
  <c r="R43" i="2"/>
  <c r="U43" i="2" s="1"/>
  <c r="S42" i="2"/>
  <c r="V42" i="2" s="1"/>
  <c r="R42" i="2"/>
  <c r="U42" i="2" s="1"/>
  <c r="S41" i="2"/>
  <c r="V41" i="2" s="1"/>
  <c r="R41" i="2"/>
  <c r="U41" i="2" s="1"/>
  <c r="S40" i="2"/>
  <c r="V40" i="2" s="1"/>
  <c r="R40" i="2"/>
  <c r="U40" i="2" s="1"/>
  <c r="S39" i="2"/>
  <c r="V39" i="2" s="1"/>
  <c r="R39" i="2"/>
  <c r="U39" i="2" s="1"/>
  <c r="S38" i="2"/>
  <c r="V38" i="2" s="1"/>
  <c r="R38" i="2"/>
  <c r="U38" i="2" s="1"/>
  <c r="S37" i="2"/>
  <c r="V37" i="2" s="1"/>
  <c r="R37" i="2"/>
  <c r="U37" i="2" s="1"/>
  <c r="S36" i="2"/>
  <c r="V36" i="2" s="1"/>
  <c r="R36" i="2"/>
  <c r="U36" i="2" s="1"/>
  <c r="S35" i="2"/>
  <c r="V35" i="2" s="1"/>
  <c r="R35" i="2"/>
  <c r="U35" i="2" s="1"/>
  <c r="S34" i="2"/>
  <c r="V34" i="2" s="1"/>
  <c r="R34" i="2"/>
  <c r="U34" i="2" s="1"/>
  <c r="S33" i="2"/>
  <c r="V33" i="2" s="1"/>
  <c r="R33" i="2"/>
  <c r="U33" i="2" s="1"/>
  <c r="S32" i="2"/>
  <c r="V32" i="2" s="1"/>
  <c r="R32" i="2"/>
  <c r="U32" i="2" s="1"/>
  <c r="S31" i="2"/>
  <c r="V31" i="2" s="1"/>
  <c r="R31" i="2"/>
  <c r="U31" i="2" s="1"/>
  <c r="S30" i="2"/>
  <c r="V30" i="2" s="1"/>
  <c r="R30" i="2"/>
  <c r="U30" i="2" s="1"/>
  <c r="S29" i="2"/>
  <c r="V29" i="2" s="1"/>
  <c r="R29" i="2"/>
  <c r="U29" i="2" s="1"/>
  <c r="S28" i="2"/>
  <c r="V28" i="2" s="1"/>
  <c r="R28" i="2"/>
  <c r="U28" i="2" s="1"/>
  <c r="S23" i="2"/>
  <c r="R23" i="2"/>
  <c r="S18" i="2"/>
  <c r="R18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S12" i="2"/>
  <c r="R12" i="2"/>
  <c r="S11" i="2"/>
  <c r="R11" i="2"/>
  <c r="R9" i="2"/>
  <c r="S9" i="2"/>
  <c r="S8" i="2"/>
  <c r="R8" i="2"/>
  <c r="E76" i="2"/>
  <c r="E74" i="2"/>
  <c r="E68" i="2"/>
  <c r="E66" i="2"/>
  <c r="E64" i="2"/>
  <c r="E49" i="2"/>
  <c r="S49" i="2" s="1"/>
  <c r="V49" i="2" s="1"/>
  <c r="E48" i="2"/>
  <c r="C76" i="2"/>
  <c r="C74" i="2"/>
  <c r="S74" i="2" s="1"/>
  <c r="V74" i="2" s="1"/>
  <c r="C68" i="2"/>
  <c r="C66" i="2"/>
  <c r="C64" i="2"/>
  <c r="S48" i="2" l="1"/>
  <c r="V48" i="2" s="1"/>
  <c r="E53" i="2"/>
  <c r="U83" i="2"/>
  <c r="S66" i="2"/>
  <c r="V66" i="2" s="1"/>
  <c r="S76" i="2"/>
  <c r="V76" i="2" s="1"/>
  <c r="V52" i="2"/>
  <c r="U52" i="2"/>
  <c r="S64" i="2"/>
  <c r="V64" i="2" s="1"/>
  <c r="S68" i="2"/>
  <c r="V68" i="2" s="1"/>
  <c r="R13" i="2"/>
  <c r="S13" i="2"/>
  <c r="P62" i="2"/>
  <c r="P84" i="2" s="1"/>
  <c r="B1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Q62" i="2"/>
  <c r="Q84" i="2" s="1"/>
  <c r="O62" i="2"/>
  <c r="O84" i="2" s="1"/>
  <c r="N62" i="2"/>
  <c r="N84" i="2" s="1"/>
  <c r="M62" i="2"/>
  <c r="M84" i="2" s="1"/>
  <c r="L62" i="2"/>
  <c r="L84" i="2" s="1"/>
  <c r="K62" i="2"/>
  <c r="K84" i="2" s="1"/>
  <c r="J62" i="2"/>
  <c r="J84" i="2" s="1"/>
  <c r="I62" i="2"/>
  <c r="I84" i="2" s="1"/>
  <c r="H62" i="2"/>
  <c r="H84" i="2" s="1"/>
  <c r="G62" i="2"/>
  <c r="G84" i="2" s="1"/>
  <c r="F62" i="2"/>
  <c r="F84" i="2" s="1"/>
  <c r="E62" i="2"/>
  <c r="E84" i="2" s="1"/>
  <c r="D62" i="2"/>
  <c r="D84" i="2" s="1"/>
  <c r="C62" i="2"/>
  <c r="C84" i="2" s="1"/>
  <c r="B62" i="2"/>
  <c r="B84" i="2" s="1"/>
  <c r="V83" i="2" l="1"/>
  <c r="Q83" i="2"/>
  <c r="R83" i="2"/>
  <c r="R62" i="2" l="1"/>
  <c r="S83" i="2"/>
  <c r="S62" i="2"/>
  <c r="Q52" i="2" l="1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B24" i="2"/>
  <c r="R24" i="2"/>
  <c r="I24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S19" i="2"/>
  <c r="R19" i="2"/>
  <c r="S24" i="2" l="1"/>
  <c r="R52" i="2"/>
  <c r="S52" i="2"/>
</calcChain>
</file>

<file path=xl/sharedStrings.xml><?xml version="1.0" encoding="utf-8"?>
<sst xmlns="http://schemas.openxmlformats.org/spreadsheetml/2006/main" count="263" uniqueCount="86">
  <si>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</si>
  <si>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</si>
  <si>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</si>
  <si>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</si>
  <si>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</si>
  <si>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</si>
  <si>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</si>
  <si>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</si>
  <si>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</si>
  <si>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</si>
  <si>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</si>
  <si>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</si>
  <si>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</si>
  <si>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</si>
  <si>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</si>
  <si>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</si>
  <si>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</si>
  <si>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</si>
  <si>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</si>
  <si>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</si>
  <si>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</si>
  <si>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</si>
  <si>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</si>
  <si>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</si>
  <si>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</si>
  <si>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</si>
  <si>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</si>
  <si>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</si>
  <si>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</si>
  <si>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</si>
  <si>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</si>
  <si>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</si>
  <si>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</si>
  <si>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</si>
  <si>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</si>
  <si>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</si>
  <si>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</si>
  <si>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</si>
  <si>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</si>
  <si>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</si>
  <si>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</si>
  <si>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</si>
  <si>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</si>
  <si>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</si>
  <si>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</si>
  <si>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</si>
  <si>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</si>
  <si>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</si>
  <si>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</si>
  <si>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</si>
  <si>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</si>
  <si>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</si>
  <si>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</si>
  <si>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</si>
  <si>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</si>
  <si>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</si>
  <si>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</si>
  <si>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</si>
  <si>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</si>
  <si>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</si>
  <si>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</si>
  <si>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</si>
  <si>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</si>
  <si>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</si>
  <si>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</si>
  <si>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</si>
  <si>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</si>
  <si>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</si>
  <si>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</si>
  <si>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</si>
  <si>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</si>
  <si>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</si>
  <si>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</si>
  <si>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</si>
  <si>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</si>
  <si>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</si>
  <si>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Teleconsultoria TDIC¹</t>
  </si>
  <si>
    <t>¹Cada Teleconsultoria realizada individualmente tem um valor de 0,50 ponto. Os valores apresentados na coluna "Realizado" já representam a pontuação final, ou seja, o número de Teleconsultorias efetivamente realizadas dividido por dois (ou multiplicado por 0,5).</t>
  </si>
  <si>
    <t>As metas do SADT podem ser atingidas de forma flexível, somando os pontos de diferentes exames e procedimentos, conforme as pontuações previamente definidas no contrato de gestão. Isso permite adaptar o atendimento à demanda. O total mensal é de 22.000 pontos.</t>
  </si>
  <si>
    <t>Unit.</t>
  </si>
  <si>
    <t>-</t>
  </si>
  <si>
    <t>PONTUAÇÃO TOTAL 2025</t>
  </si>
  <si>
    <t>As metas da Oftalmologia podem ser atingidas de forma flexível, somando os pontos de consultas, exames e procedimentos, conforme pontuações previamente definidas no contrato de gestão. Isso permite adaptar o atendimento à demanda. O total mensal é de 17.088,80 pontos.</t>
  </si>
  <si>
    <t>PONTUAÇÃO MENSAL</t>
  </si>
  <si>
    <t>Fonte: Fastmedic - Sistema de Gestão em Saúde do Município</t>
  </si>
  <si>
    <t>Atualizado em : 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</si>
</sst>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56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52" xfId="0" applyBorder="1" applyAlignment="1">
      <alignment vertical="center" wrapText="1"/>
    </xf>
    <xf numFmtId="0" fontId="14" fillId="0" borderId="53" xfId="0" applyFont="1" applyBorder="1" applyAlignment="1">
      <alignment horizontal="left"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12" fillId="10" borderId="56" xfId="0" applyFont="1" applyFill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0" fillId="0" borderId="67" xfId="0" applyBorder="1" applyAlignment="1">
      <alignment vertical="center" wrapText="1"/>
    </xf>
    <xf numFmtId="0" fontId="12" fillId="9" borderId="68" xfId="0" applyFont="1" applyFill="1" applyBorder="1" applyAlignment="1">
      <alignment vertical="center" wrapText="1"/>
    </xf>
    <xf numFmtId="3" fontId="0" fillId="0" borderId="25" xfId="0" applyNumberForma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61" xfId="0" applyNumberFormat="1" applyFont="1" applyBorder="1" applyAlignment="1">
      <alignment horizontal="center" vertical="center"/>
    </xf>
    <xf numFmtId="3" fontId="12" fillId="9" borderId="26" xfId="0" applyNumberFormat="1" applyFont="1" applyFill="1" applyBorder="1" applyAlignment="1">
      <alignment horizontal="center" vertical="center"/>
    </xf>
    <xf numFmtId="3" fontId="12" fillId="9" borderId="33" xfId="0" applyNumberFormat="1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3" fontId="12" fillId="9" borderId="38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12" fillId="11" borderId="13" xfId="0" applyNumberFormat="1" applyFont="1" applyFill="1" applyBorder="1" applyAlignment="1">
      <alignment horizontal="center" vertical="center"/>
    </xf>
    <xf numFmtId="3" fontId="12" fillId="11" borderId="56" xfId="0" applyNumberFormat="1" applyFont="1" applyFill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58" xfId="0" applyNumberFormat="1" applyFont="1" applyBorder="1" applyAlignment="1">
      <alignment horizontal="center" vertical="center"/>
    </xf>
    <xf numFmtId="3" fontId="14" fillId="0" borderId="59" xfId="0" applyNumberFormat="1" applyFont="1" applyBorder="1" applyAlignment="1">
      <alignment horizontal="center" vertical="center"/>
    </xf>
    <xf numFmtId="3" fontId="14" fillId="0" borderId="4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25" fillId="9" borderId="38" xfId="0" applyNumberFormat="1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4" fontId="25" fillId="9" borderId="69" xfId="0" applyNumberFormat="1" applyFont="1" applyFill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4" fontId="25" fillId="9" borderId="28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3" fontId="0" fillId="0" borderId="71" xfId="0" applyNumberFormat="1" applyBorder="1" applyAlignment="1">
      <alignment horizontal="center" vertical="center"/>
    </xf>
    <xf numFmtId="3" fontId="12" fillId="9" borderId="22" xfId="0" applyNumberFormat="1" applyFont="1" applyFill="1" applyBorder="1" applyAlignment="1">
      <alignment horizontal="center" vertical="center"/>
    </xf>
    <xf numFmtId="4" fontId="12" fillId="9" borderId="28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 wrapText="1"/>
    </xf>
    <xf numFmtId="0" fontId="12" fillId="9" borderId="73" xfId="0" applyFont="1" applyFill="1" applyBorder="1" applyAlignment="1">
      <alignment vertical="center" wrapText="1"/>
    </xf>
    <xf numFmtId="3" fontId="12" fillId="9" borderId="20" xfId="0" applyNumberFormat="1" applyFont="1" applyFill="1" applyBorder="1" applyAlignment="1">
      <alignment horizontal="center" vertical="center"/>
    </xf>
    <xf numFmtId="4" fontId="12" fillId="9" borderId="38" xfId="0" applyNumberFormat="1" applyFont="1" applyFill="1" applyBorder="1" applyAlignment="1">
      <alignment horizontal="center" vertical="center"/>
    </xf>
    <xf numFmtId="0" fontId="19" fillId="0" borderId="74" xfId="0" applyFont="1" applyBorder="1" applyAlignment="1">
      <alignment horizontal="left" vertical="center"/>
    </xf>
    <xf numFmtId="9" fontId="17" fillId="0" borderId="0" xfId="1" applyBorder="1" applyAlignment="1">
      <alignment vertical="center"/>
    </xf>
    <xf numFmtId="3" fontId="12" fillId="11" borderId="76" xfId="0" applyNumberFormat="1" applyFont="1" applyFill="1" applyBorder="1" applyAlignment="1">
      <alignment horizontal="center" vertical="center"/>
    </xf>
    <xf numFmtId="3" fontId="12" fillId="11" borderId="75" xfId="0" applyNumberFormat="1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5" fillId="9" borderId="77" xfId="0" applyNumberFormat="1" applyFont="1" applyFill="1" applyBorder="1" applyAlignment="1">
      <alignment horizontal="center" vertical="center"/>
    </xf>
    <xf numFmtId="3" fontId="25" fillId="9" borderId="41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horizontal="center" vertical="center"/>
    </xf>
    <xf numFmtId="0" fontId="21" fillId="0" borderId="7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50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0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  <xdr:twoCellAnchor editAs="oneCell">
    <xdr:from>
      <xdr:col>20</xdr:col>
      <xdr:colOff>560294</xdr:colOff>
      <xdr:row>0</xdr:row>
      <xdr:rowOff>200461</xdr:rowOff>
    </xdr:from>
    <xdr:to>
      <xdr:col>21</xdr:col>
      <xdr:colOff>515183</xdr:colOff>
      <xdr:row>3</xdr:row>
      <xdr:rowOff>207561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E71B483-A6BD-1F4A-5B91-2D145E46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6235" y="200461"/>
          <a:ext cx="728095" cy="67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X88"/>
  <sheetViews>
    <sheetView showGridLines="0" tabSelected="1" view="pageBreakPreview" topLeftCell="A58" zoomScale="85" zoomScaleNormal="90" zoomScaleSheetLayoutView="85" workbookViewId="0">
      <pane xSplit="1" topLeftCell="B1" activePane="topRight" state="frozen"/>
      <selection pane="topRight" activeCell="U86" sqref="U86"/>
    </sheetView>
  </sheetViews>
  <sheetFormatPr defaultColWidth="9" defaultRowHeight="15" x14ac:dyDescent="0.25"/>
  <cols>
    <col min="1" max="1" width="77.5703125" style="3" bestFit="1" customWidth="1"/>
    <col min="2" max="3" width="9.85546875" style="2" bestFit="1" customWidth="1"/>
    <col min="4" max="5" width="9.85546875" style="4" bestFit="1" customWidth="1"/>
    <col min="6" max="6" width="9.85546875" style="5" bestFit="1" customWidth="1"/>
    <col min="7" max="7" width="9.85546875" style="2" bestFit="1" customWidth="1"/>
    <col min="8" max="9" width="9.85546875" style="4" bestFit="1" customWidth="1"/>
    <col min="10" max="10" width="9.85546875" style="5" bestFit="1" customWidth="1"/>
    <col min="11" max="11" width="9.85546875" style="2" bestFit="1" customWidth="1"/>
    <col min="12" max="13" width="9.85546875" style="4" bestFit="1" customWidth="1"/>
    <col min="14" max="14" width="9.85546875" style="5" bestFit="1" customWidth="1"/>
    <col min="15" max="15" width="11.85546875" style="2" customWidth="1"/>
    <col min="16" max="16" width="9.85546875" style="4" bestFit="1" customWidth="1"/>
    <col min="17" max="17" width="12" style="4" customWidth="1"/>
    <col min="18" max="18" width="11" style="5" bestFit="1" customWidth="1"/>
    <col min="19" max="19" width="12.140625" style="2" customWidth="1"/>
    <col min="20" max="20" width="9.28515625" style="2" customWidth="1"/>
    <col min="21" max="22" width="11.5703125" style="2" bestFit="1" customWidth="1"/>
    <col min="23" max="27" width="9.28515625" style="2" customWidth="1"/>
    <col min="28" max="16384" width="9" style="2"/>
  </cols>
  <sheetData>
    <row r="1" spans="1:19" ht="18" customHeight="1" x14ac:dyDescent="0.25">
      <c r="A1" s="137" t="s">
        <v>74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19" ht="18" customHeight="1" x14ac:dyDescent="0.25">
      <c r="A2" s="137" t="s">
        <v>48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1:19" ht="18" customHeight="1" x14ac:dyDescent="0.25">
      <c r="R3"/>
    </row>
    <row r="4" spans="1:19" ht="18" customHeight="1" x14ac:dyDescent="0.25"/>
    <row r="5" spans="1:19" ht="18" customHeight="1" thickBot="1" x14ac:dyDescent="0.3">
      <c r="A5" s="4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8" customHeight="1" thickBot="1" x14ac:dyDescent="0.3">
      <c r="B6" s="154" t="s">
        <v>0</v>
      </c>
      <c r="C6" s="155"/>
      <c r="D6" s="154" t="s">
        <v>1</v>
      </c>
      <c r="E6" s="155"/>
      <c r="F6" s="144" t="s">
        <v>2</v>
      </c>
      <c r="G6" s="143"/>
      <c r="H6" s="144" t="s">
        <v>3</v>
      </c>
      <c r="I6" s="143"/>
      <c r="J6" s="144" t="s">
        <v>4</v>
      </c>
      <c r="K6" s="143"/>
      <c r="L6" s="144" t="s">
        <v>5</v>
      </c>
      <c r="M6" s="143"/>
      <c r="N6" s="144" t="s">
        <v>13</v>
      </c>
      <c r="O6" s="143"/>
      <c r="P6" s="144" t="s">
        <v>14</v>
      </c>
      <c r="Q6" s="143"/>
      <c r="R6" s="144" t="s">
        <v>75</v>
      </c>
      <c r="S6" s="143"/>
    </row>
    <row r="7" spans="1:19" s="12" customFormat="1" x14ac:dyDescent="0.25">
      <c r="A7" s="62" t="s">
        <v>43</v>
      </c>
      <c r="B7" s="76" t="s">
        <v>6</v>
      </c>
      <c r="C7" s="61" t="s">
        <v>8</v>
      </c>
      <c r="D7" s="76" t="s">
        <v>6</v>
      </c>
      <c r="E7" s="61" t="s">
        <v>8</v>
      </c>
      <c r="F7" s="76" t="s">
        <v>6</v>
      </c>
      <c r="G7" s="61" t="s">
        <v>8</v>
      </c>
      <c r="H7" s="76" t="s">
        <v>6</v>
      </c>
      <c r="I7" s="61" t="s">
        <v>8</v>
      </c>
      <c r="J7" s="76" t="s">
        <v>6</v>
      </c>
      <c r="K7" s="61" t="s">
        <v>8</v>
      </c>
      <c r="L7" s="76" t="s">
        <v>6</v>
      </c>
      <c r="M7" s="61" t="s">
        <v>8</v>
      </c>
      <c r="N7" s="76" t="s">
        <v>6</v>
      </c>
      <c r="O7" s="61" t="s">
        <v>8</v>
      </c>
      <c r="P7" s="76" t="s">
        <v>6</v>
      </c>
      <c r="Q7" s="61" t="s">
        <v>8</v>
      </c>
      <c r="R7" s="76" t="s">
        <v>6</v>
      </c>
      <c r="S7" s="61" t="s">
        <v>8</v>
      </c>
    </row>
    <row r="8" spans="1:19" ht="18" customHeight="1" x14ac:dyDescent="0.25">
      <c r="A8" s="63" t="s">
        <v>9</v>
      </c>
      <c r="B8" s="68">
        <v>3535</v>
      </c>
      <c r="C8" s="69">
        <v>1641</v>
      </c>
      <c r="D8" s="68">
        <v>3535</v>
      </c>
      <c r="E8" s="69">
        <v>2468</v>
      </c>
      <c r="F8" s="68">
        <v>3535</v>
      </c>
      <c r="G8" s="69">
        <v>3214</v>
      </c>
      <c r="H8" s="68">
        <v>3535</v>
      </c>
      <c r="I8" s="69">
        <v>2908</v>
      </c>
      <c r="J8" s="68">
        <v>3535</v>
      </c>
      <c r="K8" s="69">
        <v>2493</v>
      </c>
      <c r="L8" s="68">
        <v>3535</v>
      </c>
      <c r="M8" s="69">
        <v>2225</v>
      </c>
      <c r="N8" s="68">
        <v>3535</v>
      </c>
      <c r="O8" s="69">
        <v>2341</v>
      </c>
      <c r="P8" s="68">
        <v>3535</v>
      </c>
      <c r="Q8" s="69">
        <v>1926</v>
      </c>
      <c r="R8" s="68">
        <f>SUMIF($B$7:$Q$7,R$7,$B8:$Q8)</f>
        <v>28280</v>
      </c>
      <c r="S8" s="69">
        <f>SUMIF($B$7:$Q$7,S$7,$B8:$Q8)</f>
        <v>19216</v>
      </c>
    </row>
    <row r="9" spans="1:19" ht="18" customHeight="1" x14ac:dyDescent="0.25">
      <c r="A9" s="64" t="s">
        <v>17</v>
      </c>
      <c r="B9" s="70">
        <v>4765</v>
      </c>
      <c r="C9" s="71">
        <v>5888</v>
      </c>
      <c r="D9" s="70">
        <v>4765</v>
      </c>
      <c r="E9" s="71">
        <v>5842</v>
      </c>
      <c r="F9" s="70">
        <v>4765</v>
      </c>
      <c r="G9" s="71">
        <v>5714</v>
      </c>
      <c r="H9" s="70">
        <v>4765</v>
      </c>
      <c r="I9" s="71">
        <v>6164</v>
      </c>
      <c r="J9" s="70">
        <v>4765</v>
      </c>
      <c r="K9" s="71">
        <v>5978</v>
      </c>
      <c r="L9" s="70">
        <v>4765</v>
      </c>
      <c r="M9" s="71">
        <v>5978</v>
      </c>
      <c r="N9" s="70">
        <v>4765</v>
      </c>
      <c r="O9" s="71">
        <v>7225</v>
      </c>
      <c r="P9" s="70">
        <v>4765</v>
      </c>
      <c r="Q9" s="71">
        <v>6537</v>
      </c>
      <c r="R9" s="68">
        <f>SUMIF($B$7:$Q$7,R$7,$B9:$Q9)</f>
        <v>38120</v>
      </c>
      <c r="S9" s="69">
        <f>SUMIF($B$7:$Q$7,S$7,$B9:$Q9)</f>
        <v>49326</v>
      </c>
    </row>
    <row r="10" spans="1:19" ht="18" customHeight="1" x14ac:dyDescent="0.25">
      <c r="A10" s="65" t="s">
        <v>46</v>
      </c>
      <c r="B10" s="72" t="s">
        <v>6</v>
      </c>
      <c r="C10" s="73" t="s">
        <v>7</v>
      </c>
      <c r="D10" s="72" t="s">
        <v>6</v>
      </c>
      <c r="E10" s="73" t="s">
        <v>7</v>
      </c>
      <c r="F10" s="72" t="s">
        <v>6</v>
      </c>
      <c r="G10" s="73" t="s">
        <v>7</v>
      </c>
      <c r="H10" s="72" t="s">
        <v>6</v>
      </c>
      <c r="I10" s="73" t="s">
        <v>8</v>
      </c>
      <c r="J10" s="72" t="s">
        <v>6</v>
      </c>
      <c r="K10" s="73" t="s">
        <v>8</v>
      </c>
      <c r="L10" s="72" t="s">
        <v>6</v>
      </c>
      <c r="M10" s="73" t="s">
        <v>8</v>
      </c>
      <c r="N10" s="72" t="s">
        <v>6</v>
      </c>
      <c r="O10" s="73" t="s">
        <v>8</v>
      </c>
      <c r="P10" s="72" t="s">
        <v>6</v>
      </c>
      <c r="Q10" s="73" t="s">
        <v>8</v>
      </c>
      <c r="R10" s="72" t="s">
        <v>6</v>
      </c>
      <c r="S10" s="73" t="s">
        <v>49</v>
      </c>
    </row>
    <row r="11" spans="1:19" ht="18" customHeight="1" x14ac:dyDescent="0.25">
      <c r="A11" s="66" t="s">
        <v>76</v>
      </c>
      <c r="B11" s="68">
        <v>1000</v>
      </c>
      <c r="C11" s="69">
        <v>282</v>
      </c>
      <c r="D11" s="68">
        <v>1000</v>
      </c>
      <c r="E11" s="69">
        <v>419</v>
      </c>
      <c r="F11" s="68">
        <v>1000</v>
      </c>
      <c r="G11" s="69">
        <v>408</v>
      </c>
      <c r="H11" s="68">
        <v>1000</v>
      </c>
      <c r="I11" s="69">
        <v>389</v>
      </c>
      <c r="J11" s="68">
        <v>1000</v>
      </c>
      <c r="K11" s="69">
        <v>421</v>
      </c>
      <c r="L11" s="68">
        <v>1000</v>
      </c>
      <c r="M11" s="69">
        <v>398</v>
      </c>
      <c r="N11" s="68">
        <v>1000</v>
      </c>
      <c r="O11" s="69">
        <v>307</v>
      </c>
      <c r="P11" s="68">
        <v>1000</v>
      </c>
      <c r="Q11" s="69">
        <v>358</v>
      </c>
      <c r="R11" s="68">
        <f>SUMIF($B$7:$Q$7,R$7,$B11:$Q11)</f>
        <v>8000</v>
      </c>
      <c r="S11" s="69">
        <f>SUMIF($B$7:$Q$7,S$7,$B11:$Q11)</f>
        <v>2982</v>
      </c>
    </row>
    <row r="12" spans="1:19" ht="18" customHeight="1" x14ac:dyDescent="0.25">
      <c r="A12" s="66" t="s">
        <v>47</v>
      </c>
      <c r="B12" s="70">
        <v>0</v>
      </c>
      <c r="C12" s="71">
        <v>0</v>
      </c>
      <c r="D12" s="70">
        <v>0</v>
      </c>
      <c r="E12" s="71">
        <v>0</v>
      </c>
      <c r="F12" s="70">
        <v>0</v>
      </c>
      <c r="G12" s="71">
        <v>0</v>
      </c>
      <c r="H12" s="70">
        <v>0</v>
      </c>
      <c r="I12" s="71">
        <v>0</v>
      </c>
      <c r="J12" s="70">
        <v>0</v>
      </c>
      <c r="K12" s="71">
        <v>0</v>
      </c>
      <c r="L12" s="70">
        <v>0</v>
      </c>
      <c r="M12" s="71">
        <v>0</v>
      </c>
      <c r="N12" s="70">
        <v>0</v>
      </c>
      <c r="O12" s="71">
        <v>0</v>
      </c>
      <c r="P12" s="70">
        <v>0</v>
      </c>
      <c r="Q12" s="71">
        <v>0</v>
      </c>
      <c r="R12" s="70">
        <f>SUMIF($B$7:$Q$7,R$7,$B12:$Q12)</f>
        <v>0</v>
      </c>
      <c r="S12" s="71">
        <f>SUMIF($B$7:$Q$7,S$7,$B12:$Q12)</f>
        <v>0</v>
      </c>
    </row>
    <row r="13" spans="1:19" ht="18" customHeight="1" thickBot="1" x14ac:dyDescent="0.3">
      <c r="A13" s="67" t="s">
        <v>15</v>
      </c>
      <c r="B13" s="74">
        <f>SUM(B8:B12)</f>
        <v>9300</v>
      </c>
      <c r="C13" s="75">
        <f t="shared" ref="C13:S13" si="0">SUM(C8:C12)</f>
        <v>7811</v>
      </c>
      <c r="D13" s="74">
        <f t="shared" si="0"/>
        <v>9300</v>
      </c>
      <c r="E13" s="75">
        <f t="shared" si="0"/>
        <v>8729</v>
      </c>
      <c r="F13" s="74">
        <f t="shared" si="0"/>
        <v>9300</v>
      </c>
      <c r="G13" s="75">
        <f t="shared" si="0"/>
        <v>9336</v>
      </c>
      <c r="H13" s="74">
        <f t="shared" si="0"/>
        <v>9300</v>
      </c>
      <c r="I13" s="75">
        <f t="shared" si="0"/>
        <v>9461</v>
      </c>
      <c r="J13" s="74">
        <f t="shared" si="0"/>
        <v>9300</v>
      </c>
      <c r="K13" s="75">
        <f t="shared" si="0"/>
        <v>8892</v>
      </c>
      <c r="L13" s="74">
        <f t="shared" si="0"/>
        <v>9300</v>
      </c>
      <c r="M13" s="75">
        <f>SUM(M8:M12)</f>
        <v>8601</v>
      </c>
      <c r="N13" s="74">
        <f t="shared" si="0"/>
        <v>9300</v>
      </c>
      <c r="O13" s="75">
        <f t="shared" si="0"/>
        <v>9873</v>
      </c>
      <c r="P13" s="74">
        <f t="shared" si="0"/>
        <v>9300</v>
      </c>
      <c r="Q13" s="75">
        <f t="shared" si="0"/>
        <v>8821</v>
      </c>
      <c r="R13" s="74">
        <f t="shared" si="0"/>
        <v>74400</v>
      </c>
      <c r="S13" s="75">
        <f t="shared" si="0"/>
        <v>71524</v>
      </c>
    </row>
    <row r="14" spans="1:19" ht="18" customHeight="1" x14ac:dyDescent="0.25">
      <c r="A14" s="20" t="s">
        <v>77</v>
      </c>
    </row>
    <row r="15" spans="1:19" ht="18" customHeight="1" thickBot="1" x14ac:dyDescent="0.3">
      <c r="A15" s="20"/>
    </row>
    <row r="16" spans="1:19" ht="18" customHeight="1" thickBot="1" x14ac:dyDescent="0.3">
      <c r="B16" s="150" t="s">
        <v>0</v>
      </c>
      <c r="C16" s="149"/>
      <c r="D16" s="148" t="s">
        <v>1</v>
      </c>
      <c r="E16" s="149"/>
      <c r="F16" s="148" t="s">
        <v>2</v>
      </c>
      <c r="G16" s="149"/>
      <c r="H16" s="148" t="s">
        <v>3</v>
      </c>
      <c r="I16" s="149"/>
      <c r="J16" s="148" t="s">
        <v>4</v>
      </c>
      <c r="K16" s="149"/>
      <c r="L16" s="148" t="s">
        <v>5</v>
      </c>
      <c r="M16" s="149"/>
      <c r="N16" s="148" t="s">
        <v>13</v>
      </c>
      <c r="O16" s="149"/>
      <c r="P16" s="148" t="s">
        <v>14</v>
      </c>
      <c r="Q16" s="149"/>
      <c r="R16" s="144" t="s">
        <v>75</v>
      </c>
      <c r="S16" s="143"/>
    </row>
    <row r="17" spans="1:22" ht="18" customHeight="1" x14ac:dyDescent="0.25">
      <c r="A17" s="21" t="s">
        <v>10</v>
      </c>
      <c r="B17" s="9" t="s">
        <v>6</v>
      </c>
      <c r="C17" s="22" t="s">
        <v>8</v>
      </c>
      <c r="D17" s="9" t="s">
        <v>6</v>
      </c>
      <c r="E17" s="22" t="s">
        <v>8</v>
      </c>
      <c r="F17" s="9" t="s">
        <v>6</v>
      </c>
      <c r="G17" s="22" t="s">
        <v>8</v>
      </c>
      <c r="H17" s="9" t="s">
        <v>6</v>
      </c>
      <c r="I17" s="22" t="s">
        <v>8</v>
      </c>
      <c r="J17" s="9" t="s">
        <v>6</v>
      </c>
      <c r="K17" s="22" t="s">
        <v>8</v>
      </c>
      <c r="L17" s="9" t="s">
        <v>6</v>
      </c>
      <c r="M17" s="22" t="s">
        <v>8</v>
      </c>
      <c r="N17" s="9" t="s">
        <v>6</v>
      </c>
      <c r="O17" s="22" t="s">
        <v>8</v>
      </c>
      <c r="P17" s="9" t="s">
        <v>6</v>
      </c>
      <c r="Q17" s="22" t="s">
        <v>8</v>
      </c>
      <c r="R17" s="23" t="s">
        <v>6</v>
      </c>
      <c r="S17" s="24" t="s">
        <v>8</v>
      </c>
    </row>
    <row r="18" spans="1:22" ht="18" customHeight="1" x14ac:dyDescent="0.25">
      <c r="A18" s="25" t="s">
        <v>18</v>
      </c>
      <c r="B18" s="26">
        <v>800</v>
      </c>
      <c r="C18" s="27">
        <v>826</v>
      </c>
      <c r="D18" s="26">
        <v>800</v>
      </c>
      <c r="E18" s="27">
        <v>676</v>
      </c>
      <c r="F18" s="26">
        <v>800</v>
      </c>
      <c r="G18" s="27">
        <v>666</v>
      </c>
      <c r="H18" s="26">
        <v>800</v>
      </c>
      <c r="I18" s="27">
        <v>1111</v>
      </c>
      <c r="J18" s="26">
        <v>800</v>
      </c>
      <c r="K18" s="27">
        <v>843</v>
      </c>
      <c r="L18" s="26">
        <v>800</v>
      </c>
      <c r="M18" s="27">
        <v>746</v>
      </c>
      <c r="N18" s="26">
        <v>800</v>
      </c>
      <c r="O18" s="27">
        <v>1002</v>
      </c>
      <c r="P18" s="26">
        <v>800</v>
      </c>
      <c r="Q18" s="27">
        <v>748</v>
      </c>
      <c r="R18" s="14">
        <f>SUMIF($B$7:$Q$7,R$7,$B18:$Q18)</f>
        <v>6400</v>
      </c>
      <c r="S18" s="15">
        <f>SUMIF($B$7:$Q$7,S$7,$B18:$Q18)</f>
        <v>6618</v>
      </c>
    </row>
    <row r="19" spans="1:22" ht="18" customHeight="1" thickBot="1" x14ac:dyDescent="0.3">
      <c r="A19" s="17" t="s">
        <v>15</v>
      </c>
      <c r="B19" s="29">
        <f t="shared" ref="B19:R19" si="1">SUM(B18:B18)</f>
        <v>800</v>
      </c>
      <c r="C19" s="30">
        <f t="shared" si="1"/>
        <v>826</v>
      </c>
      <c r="D19" s="29">
        <f t="shared" si="1"/>
        <v>800</v>
      </c>
      <c r="E19" s="30">
        <f t="shared" si="1"/>
        <v>676</v>
      </c>
      <c r="F19" s="29">
        <f t="shared" si="1"/>
        <v>800</v>
      </c>
      <c r="G19" s="30">
        <f t="shared" si="1"/>
        <v>666</v>
      </c>
      <c r="H19" s="29">
        <f t="shared" si="1"/>
        <v>800</v>
      </c>
      <c r="I19" s="30">
        <f t="shared" si="1"/>
        <v>1111</v>
      </c>
      <c r="J19" s="29">
        <f t="shared" si="1"/>
        <v>800</v>
      </c>
      <c r="K19" s="30">
        <f t="shared" si="1"/>
        <v>843</v>
      </c>
      <c r="L19" s="29">
        <f t="shared" si="1"/>
        <v>800</v>
      </c>
      <c r="M19" s="30">
        <f t="shared" si="1"/>
        <v>746</v>
      </c>
      <c r="N19" s="29">
        <f t="shared" si="1"/>
        <v>800</v>
      </c>
      <c r="O19" s="30">
        <f t="shared" si="1"/>
        <v>1002</v>
      </c>
      <c r="P19" s="29">
        <f t="shared" si="1"/>
        <v>800</v>
      </c>
      <c r="Q19" s="30">
        <f t="shared" si="1"/>
        <v>748</v>
      </c>
      <c r="R19" s="31">
        <f t="shared" si="1"/>
        <v>6400</v>
      </c>
      <c r="S19" s="32">
        <f>SUM(S18:S18)</f>
        <v>6618</v>
      </c>
    </row>
    <row r="20" spans="1:22" ht="18" customHeight="1" thickBot="1" x14ac:dyDescent="0.3">
      <c r="A20" s="20"/>
      <c r="B20" s="5"/>
      <c r="C20" s="5"/>
      <c r="D20" s="33"/>
      <c r="E20" s="34"/>
      <c r="G20" s="5"/>
      <c r="H20" s="33"/>
      <c r="I20" s="34"/>
      <c r="K20" s="5"/>
      <c r="L20" s="33"/>
      <c r="M20" s="34"/>
      <c r="N20" s="2"/>
      <c r="P20" s="2"/>
      <c r="Q20" s="2"/>
      <c r="R20" s="2"/>
    </row>
    <row r="21" spans="1:22" ht="18" customHeight="1" thickBot="1" x14ac:dyDescent="0.3">
      <c r="B21" s="150" t="s">
        <v>0</v>
      </c>
      <c r="C21" s="149"/>
      <c r="D21" s="148" t="s">
        <v>1</v>
      </c>
      <c r="E21" s="149"/>
      <c r="F21" s="148" t="s">
        <v>2</v>
      </c>
      <c r="G21" s="149"/>
      <c r="H21" s="148" t="s">
        <v>3</v>
      </c>
      <c r="I21" s="149"/>
      <c r="J21" s="148" t="s">
        <v>4</v>
      </c>
      <c r="K21" s="149"/>
      <c r="L21" s="148" t="s">
        <v>5</v>
      </c>
      <c r="M21" s="149"/>
      <c r="N21" s="148" t="s">
        <v>13</v>
      </c>
      <c r="O21" s="149"/>
      <c r="P21" s="148" t="s">
        <v>14</v>
      </c>
      <c r="Q21" s="149"/>
      <c r="R21" s="144" t="s">
        <v>75</v>
      </c>
      <c r="S21" s="143"/>
    </row>
    <row r="22" spans="1:22" ht="18" customHeight="1" x14ac:dyDescent="0.25">
      <c r="A22" s="21" t="s">
        <v>11</v>
      </c>
      <c r="B22" s="35" t="s">
        <v>6</v>
      </c>
      <c r="C22" s="36" t="s">
        <v>8</v>
      </c>
      <c r="D22" s="35" t="s">
        <v>6</v>
      </c>
      <c r="E22" s="36" t="s">
        <v>8</v>
      </c>
      <c r="F22" s="35" t="s">
        <v>6</v>
      </c>
      <c r="G22" s="36" t="s">
        <v>8</v>
      </c>
      <c r="H22" s="35" t="s">
        <v>6</v>
      </c>
      <c r="I22" s="36" t="s">
        <v>8</v>
      </c>
      <c r="J22" s="35" t="s">
        <v>6</v>
      </c>
      <c r="K22" s="36" t="s">
        <v>8</v>
      </c>
      <c r="L22" s="37" t="s">
        <v>6</v>
      </c>
      <c r="M22" s="36" t="s">
        <v>8</v>
      </c>
      <c r="N22" s="38" t="s">
        <v>6</v>
      </c>
      <c r="O22" s="39" t="s">
        <v>8</v>
      </c>
      <c r="P22" s="40" t="s">
        <v>6</v>
      </c>
      <c r="Q22" s="36" t="s">
        <v>8</v>
      </c>
      <c r="R22" s="37" t="s">
        <v>6</v>
      </c>
      <c r="S22" s="41" t="s">
        <v>8</v>
      </c>
    </row>
    <row r="23" spans="1:22" ht="18" customHeight="1" x14ac:dyDescent="0.25">
      <c r="A23" s="13" t="s">
        <v>12</v>
      </c>
      <c r="B23" s="1">
        <v>250</v>
      </c>
      <c r="C23" s="42">
        <v>374</v>
      </c>
      <c r="D23" s="1">
        <v>250</v>
      </c>
      <c r="E23" s="42">
        <v>340</v>
      </c>
      <c r="F23" s="1">
        <v>250</v>
      </c>
      <c r="G23" s="42">
        <v>306</v>
      </c>
      <c r="H23" s="1">
        <v>250</v>
      </c>
      <c r="I23" s="42">
        <v>365</v>
      </c>
      <c r="J23" s="1">
        <v>250</v>
      </c>
      <c r="K23" s="42">
        <v>375</v>
      </c>
      <c r="L23" s="1">
        <v>250</v>
      </c>
      <c r="M23" s="42">
        <v>297</v>
      </c>
      <c r="N23" s="1">
        <v>250</v>
      </c>
      <c r="O23" s="44">
        <v>319</v>
      </c>
      <c r="P23" s="1">
        <v>250</v>
      </c>
      <c r="Q23" s="42">
        <v>266</v>
      </c>
      <c r="R23" s="43">
        <f>SUMIF($B$7:$Q$7,R$7,$B23:$Q23)</f>
        <v>2000</v>
      </c>
      <c r="S23" s="15">
        <f>SUMIF($B$7:$Q$7,S$7,$B23:$Q23)</f>
        <v>2642</v>
      </c>
    </row>
    <row r="24" spans="1:22" ht="18" customHeight="1" thickBot="1" x14ac:dyDescent="0.3">
      <c r="A24" s="17" t="s">
        <v>15</v>
      </c>
      <c r="B24" s="18">
        <f t="shared" ref="B24:S24" si="2">SUM(B23:B23)</f>
        <v>250</v>
      </c>
      <c r="C24" s="19">
        <f t="shared" si="2"/>
        <v>374</v>
      </c>
      <c r="D24" s="18">
        <f t="shared" si="2"/>
        <v>250</v>
      </c>
      <c r="E24" s="19">
        <f t="shared" si="2"/>
        <v>340</v>
      </c>
      <c r="F24" s="18">
        <f t="shared" si="2"/>
        <v>250</v>
      </c>
      <c r="G24" s="19">
        <f t="shared" si="2"/>
        <v>306</v>
      </c>
      <c r="H24" s="18">
        <f t="shared" si="2"/>
        <v>250</v>
      </c>
      <c r="I24" s="19">
        <f t="shared" si="2"/>
        <v>365</v>
      </c>
      <c r="J24" s="18">
        <f t="shared" si="2"/>
        <v>250</v>
      </c>
      <c r="K24" s="19">
        <f t="shared" si="2"/>
        <v>375</v>
      </c>
      <c r="L24" s="31">
        <f t="shared" si="2"/>
        <v>250</v>
      </c>
      <c r="M24" s="45">
        <f t="shared" si="2"/>
        <v>297</v>
      </c>
      <c r="N24" s="18">
        <f t="shared" si="2"/>
        <v>250</v>
      </c>
      <c r="O24" s="19">
        <f t="shared" si="2"/>
        <v>319</v>
      </c>
      <c r="P24" s="18">
        <f t="shared" si="2"/>
        <v>250</v>
      </c>
      <c r="Q24" s="19">
        <f t="shared" si="2"/>
        <v>266</v>
      </c>
      <c r="R24" s="31">
        <f>SUM(R23:R23)</f>
        <v>2000</v>
      </c>
      <c r="S24" s="32">
        <f t="shared" si="2"/>
        <v>2642</v>
      </c>
    </row>
    <row r="25" spans="1:22" ht="18" customHeight="1" thickBot="1" x14ac:dyDescent="0.3">
      <c r="A25" s="151" t="s">
        <v>35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</row>
    <row r="26" spans="1:22" ht="18" customHeight="1" thickBot="1" x14ac:dyDescent="0.3">
      <c r="B26" s="150" t="s">
        <v>0</v>
      </c>
      <c r="C26" s="149"/>
      <c r="D26" s="148" t="s">
        <v>1</v>
      </c>
      <c r="E26" s="149"/>
      <c r="F26" s="148" t="s">
        <v>2</v>
      </c>
      <c r="G26" s="149"/>
      <c r="H26" s="148" t="s">
        <v>3</v>
      </c>
      <c r="I26" s="149"/>
      <c r="J26" s="148" t="s">
        <v>4</v>
      </c>
      <c r="K26" s="149"/>
      <c r="L26" s="148" t="s">
        <v>5</v>
      </c>
      <c r="M26" s="149"/>
      <c r="N26" s="148" t="s">
        <v>13</v>
      </c>
      <c r="O26" s="149"/>
      <c r="P26" s="148" t="s">
        <v>14</v>
      </c>
      <c r="Q26" s="149"/>
      <c r="R26" s="152" t="s">
        <v>75</v>
      </c>
      <c r="S26" s="153"/>
      <c r="T26" s="132" t="s">
        <v>81</v>
      </c>
      <c r="U26" s="133"/>
      <c r="V26" s="134"/>
    </row>
    <row r="27" spans="1:22" ht="18" customHeight="1" x14ac:dyDescent="0.25">
      <c r="A27" s="21" t="s">
        <v>34</v>
      </c>
      <c r="B27" s="35" t="s">
        <v>6</v>
      </c>
      <c r="C27" s="36" t="s">
        <v>8</v>
      </c>
      <c r="D27" s="35" t="s">
        <v>6</v>
      </c>
      <c r="E27" s="36" t="s">
        <v>8</v>
      </c>
      <c r="F27" s="35" t="s">
        <v>6</v>
      </c>
      <c r="G27" s="36" t="s">
        <v>8</v>
      </c>
      <c r="H27" s="35" t="s">
        <v>6</v>
      </c>
      <c r="I27" s="36" t="s">
        <v>8</v>
      </c>
      <c r="J27" s="35" t="s">
        <v>6</v>
      </c>
      <c r="K27" s="36" t="s">
        <v>8</v>
      </c>
      <c r="L27" s="35" t="s">
        <v>6</v>
      </c>
      <c r="M27" s="36" t="s">
        <v>8</v>
      </c>
      <c r="N27" s="35" t="s">
        <v>6</v>
      </c>
      <c r="O27" s="36" t="s">
        <v>8</v>
      </c>
      <c r="P27" s="35" t="s">
        <v>6</v>
      </c>
      <c r="Q27" s="36" t="s">
        <v>8</v>
      </c>
      <c r="R27" s="46" t="s">
        <v>6</v>
      </c>
      <c r="S27" s="47" t="s">
        <v>8</v>
      </c>
      <c r="T27" s="102" t="s">
        <v>79</v>
      </c>
      <c r="U27" s="103" t="s">
        <v>6</v>
      </c>
      <c r="V27" s="108" t="s">
        <v>8</v>
      </c>
    </row>
    <row r="28" spans="1:22" ht="18" customHeight="1" x14ac:dyDescent="0.25">
      <c r="A28" s="48" t="s">
        <v>19</v>
      </c>
      <c r="B28" s="1">
        <v>1</v>
      </c>
      <c r="C28" s="42">
        <v>0</v>
      </c>
      <c r="D28" s="1">
        <v>1</v>
      </c>
      <c r="E28" s="42">
        <v>0</v>
      </c>
      <c r="F28" s="1">
        <v>1</v>
      </c>
      <c r="G28" s="42">
        <v>0</v>
      </c>
      <c r="H28" s="1">
        <v>1</v>
      </c>
      <c r="I28" s="42">
        <v>0</v>
      </c>
      <c r="J28" s="1">
        <v>1</v>
      </c>
      <c r="K28" s="42">
        <v>0</v>
      </c>
      <c r="L28" s="1">
        <v>1</v>
      </c>
      <c r="M28" s="42">
        <v>0</v>
      </c>
      <c r="N28" s="1">
        <v>1</v>
      </c>
      <c r="O28" s="42">
        <v>0</v>
      </c>
      <c r="P28" s="1">
        <v>1</v>
      </c>
      <c r="Q28" s="42">
        <v>0</v>
      </c>
      <c r="R28" s="14">
        <f t="shared" ref="R28:S51" si="3">SUMIF($B$7:$Q$7,R$7,$B28:$Q28)</f>
        <v>8</v>
      </c>
      <c r="S28" s="15">
        <f t="shared" si="3"/>
        <v>0</v>
      </c>
      <c r="T28" s="104">
        <v>8</v>
      </c>
      <c r="U28" s="105">
        <f>R28*T28</f>
        <v>64</v>
      </c>
      <c r="V28" s="106">
        <f>T28*S28</f>
        <v>0</v>
      </c>
    </row>
    <row r="29" spans="1:22" ht="18" customHeight="1" x14ac:dyDescent="0.25">
      <c r="A29" s="48" t="s">
        <v>20</v>
      </c>
      <c r="B29" s="1">
        <v>1</v>
      </c>
      <c r="C29" s="42">
        <v>0</v>
      </c>
      <c r="D29" s="1">
        <v>1</v>
      </c>
      <c r="E29" s="42">
        <v>0</v>
      </c>
      <c r="F29" s="1">
        <v>1</v>
      </c>
      <c r="G29" s="42">
        <v>0</v>
      </c>
      <c r="H29" s="1">
        <v>1</v>
      </c>
      <c r="I29" s="42">
        <v>0</v>
      </c>
      <c r="J29" s="1">
        <v>1</v>
      </c>
      <c r="K29" s="42">
        <v>0</v>
      </c>
      <c r="L29" s="1">
        <v>1</v>
      </c>
      <c r="M29" s="42">
        <v>0</v>
      </c>
      <c r="N29" s="1">
        <v>1</v>
      </c>
      <c r="O29" s="42">
        <v>0</v>
      </c>
      <c r="P29" s="1">
        <v>1</v>
      </c>
      <c r="Q29" s="42">
        <v>0</v>
      </c>
      <c r="R29" s="14">
        <f t="shared" si="3"/>
        <v>8</v>
      </c>
      <c r="S29" s="15">
        <f t="shared" si="3"/>
        <v>0</v>
      </c>
      <c r="T29" s="104">
        <v>8</v>
      </c>
      <c r="U29" s="105">
        <f t="shared" ref="U29:U51" si="4">R29*T29</f>
        <v>64</v>
      </c>
      <c r="V29" s="106">
        <f t="shared" ref="V29:V51" si="5">T29*S29</f>
        <v>0</v>
      </c>
    </row>
    <row r="30" spans="1:22" ht="18" customHeight="1" x14ac:dyDescent="0.25">
      <c r="A30" s="48" t="s">
        <v>40</v>
      </c>
      <c r="B30" s="1">
        <v>1</v>
      </c>
      <c r="C30" s="42">
        <v>0</v>
      </c>
      <c r="D30" s="1">
        <v>1</v>
      </c>
      <c r="E30" s="42">
        <v>0</v>
      </c>
      <c r="F30" s="1">
        <v>1</v>
      </c>
      <c r="G30" s="42">
        <v>0</v>
      </c>
      <c r="H30" s="1">
        <v>1</v>
      </c>
      <c r="I30" s="42">
        <v>0</v>
      </c>
      <c r="J30" s="1">
        <v>1</v>
      </c>
      <c r="K30" s="42">
        <v>0</v>
      </c>
      <c r="L30" s="1">
        <v>1</v>
      </c>
      <c r="M30" s="42">
        <v>0</v>
      </c>
      <c r="N30" s="1">
        <v>1</v>
      </c>
      <c r="O30" s="42">
        <v>0</v>
      </c>
      <c r="P30" s="1">
        <v>1</v>
      </c>
      <c r="Q30" s="42">
        <v>0</v>
      </c>
      <c r="R30" s="14">
        <f t="shared" si="3"/>
        <v>8</v>
      </c>
      <c r="S30" s="15">
        <f t="shared" si="3"/>
        <v>0</v>
      </c>
      <c r="T30" s="104">
        <v>8</v>
      </c>
      <c r="U30" s="105">
        <f t="shared" si="4"/>
        <v>64</v>
      </c>
      <c r="V30" s="106">
        <f t="shared" si="5"/>
        <v>0</v>
      </c>
    </row>
    <row r="31" spans="1:22" ht="18" customHeight="1" x14ac:dyDescent="0.25">
      <c r="A31" s="48" t="s">
        <v>21</v>
      </c>
      <c r="B31" s="1">
        <v>20</v>
      </c>
      <c r="C31" s="42">
        <v>30</v>
      </c>
      <c r="D31" s="1">
        <v>20</v>
      </c>
      <c r="E31" s="42">
        <v>22</v>
      </c>
      <c r="F31" s="1">
        <v>20</v>
      </c>
      <c r="G31" s="42">
        <v>32</v>
      </c>
      <c r="H31" s="1">
        <v>20</v>
      </c>
      <c r="I31" s="42">
        <v>34</v>
      </c>
      <c r="J31" s="1">
        <v>20</v>
      </c>
      <c r="K31" s="42">
        <v>36</v>
      </c>
      <c r="L31" s="1">
        <v>20</v>
      </c>
      <c r="M31" s="42">
        <v>19</v>
      </c>
      <c r="N31" s="1">
        <v>20</v>
      </c>
      <c r="O31" s="42">
        <v>17</v>
      </c>
      <c r="P31" s="1">
        <v>20</v>
      </c>
      <c r="Q31" s="42">
        <v>49</v>
      </c>
      <c r="R31" s="14">
        <f t="shared" si="3"/>
        <v>160</v>
      </c>
      <c r="S31" s="15">
        <f t="shared" si="3"/>
        <v>239</v>
      </c>
      <c r="T31" s="104">
        <v>24</v>
      </c>
      <c r="U31" s="105">
        <f t="shared" si="4"/>
        <v>3840</v>
      </c>
      <c r="V31" s="106">
        <f t="shared" si="5"/>
        <v>5736</v>
      </c>
    </row>
    <row r="32" spans="1:22" ht="18" customHeight="1" x14ac:dyDescent="0.25">
      <c r="A32" s="48" t="s">
        <v>22</v>
      </c>
      <c r="B32" s="1">
        <v>10</v>
      </c>
      <c r="C32" s="42">
        <v>34</v>
      </c>
      <c r="D32" s="1">
        <v>10</v>
      </c>
      <c r="E32" s="42">
        <v>33</v>
      </c>
      <c r="F32" s="1">
        <v>10</v>
      </c>
      <c r="G32" s="42">
        <v>25</v>
      </c>
      <c r="H32" s="1">
        <v>10</v>
      </c>
      <c r="I32" s="42">
        <v>41</v>
      </c>
      <c r="J32" s="1">
        <v>10</v>
      </c>
      <c r="K32" s="42">
        <v>37</v>
      </c>
      <c r="L32" s="1">
        <v>10</v>
      </c>
      <c r="M32" s="42">
        <v>23</v>
      </c>
      <c r="N32" s="1">
        <v>10</v>
      </c>
      <c r="O32" s="42">
        <v>66</v>
      </c>
      <c r="P32" s="1">
        <v>10</v>
      </c>
      <c r="Q32" s="42">
        <v>41</v>
      </c>
      <c r="R32" s="14">
        <f t="shared" si="3"/>
        <v>80</v>
      </c>
      <c r="S32" s="15">
        <f t="shared" si="3"/>
        <v>300</v>
      </c>
      <c r="T32" s="104">
        <v>6</v>
      </c>
      <c r="U32" s="105">
        <f t="shared" si="4"/>
        <v>480</v>
      </c>
      <c r="V32" s="106">
        <f t="shared" si="5"/>
        <v>1800</v>
      </c>
    </row>
    <row r="33" spans="1:22" ht="18" customHeight="1" x14ac:dyDescent="0.25">
      <c r="A33" s="48" t="s">
        <v>36</v>
      </c>
      <c r="B33" s="1">
        <v>30</v>
      </c>
      <c r="C33" s="42">
        <v>24</v>
      </c>
      <c r="D33" s="1">
        <v>30</v>
      </c>
      <c r="E33" s="42">
        <v>18</v>
      </c>
      <c r="F33" s="1">
        <v>30</v>
      </c>
      <c r="G33" s="42">
        <v>17</v>
      </c>
      <c r="H33" s="1">
        <v>30</v>
      </c>
      <c r="I33" s="42">
        <v>24</v>
      </c>
      <c r="J33" s="1">
        <v>30</v>
      </c>
      <c r="K33" s="42">
        <v>16</v>
      </c>
      <c r="L33" s="1">
        <v>30</v>
      </c>
      <c r="M33" s="42">
        <v>21</v>
      </c>
      <c r="N33" s="1">
        <v>30</v>
      </c>
      <c r="O33" s="42">
        <v>19</v>
      </c>
      <c r="P33" s="1">
        <v>30</v>
      </c>
      <c r="Q33" s="42">
        <v>19</v>
      </c>
      <c r="R33" s="14">
        <f t="shared" si="3"/>
        <v>240</v>
      </c>
      <c r="S33" s="15">
        <f t="shared" si="3"/>
        <v>158</v>
      </c>
      <c r="T33" s="104">
        <v>9</v>
      </c>
      <c r="U33" s="105">
        <f t="shared" si="4"/>
        <v>2160</v>
      </c>
      <c r="V33" s="106">
        <f t="shared" si="5"/>
        <v>1422</v>
      </c>
    </row>
    <row r="34" spans="1:22" ht="18" customHeight="1" x14ac:dyDescent="0.25">
      <c r="A34" s="48" t="s">
        <v>23</v>
      </c>
      <c r="B34" s="1">
        <v>100</v>
      </c>
      <c r="C34" s="42">
        <v>162</v>
      </c>
      <c r="D34" s="1">
        <v>100</v>
      </c>
      <c r="E34" s="42">
        <v>169</v>
      </c>
      <c r="F34" s="1">
        <v>100</v>
      </c>
      <c r="G34" s="42">
        <v>91</v>
      </c>
      <c r="H34" s="1">
        <v>100</v>
      </c>
      <c r="I34" s="42">
        <v>46</v>
      </c>
      <c r="J34" s="1">
        <v>100</v>
      </c>
      <c r="K34" s="42">
        <v>116</v>
      </c>
      <c r="L34" s="1">
        <v>100</v>
      </c>
      <c r="M34" s="42">
        <v>95</v>
      </c>
      <c r="N34" s="1">
        <v>100</v>
      </c>
      <c r="O34" s="42">
        <v>115</v>
      </c>
      <c r="P34" s="1">
        <v>100</v>
      </c>
      <c r="Q34" s="42">
        <v>162</v>
      </c>
      <c r="R34" s="14">
        <f t="shared" si="3"/>
        <v>800</v>
      </c>
      <c r="S34" s="15">
        <f t="shared" si="3"/>
        <v>956</v>
      </c>
      <c r="T34" s="104">
        <v>1</v>
      </c>
      <c r="U34" s="105">
        <f t="shared" si="4"/>
        <v>800</v>
      </c>
      <c r="V34" s="106">
        <f t="shared" si="5"/>
        <v>956</v>
      </c>
    </row>
    <row r="35" spans="1:22" ht="18" customHeight="1" x14ac:dyDescent="0.25">
      <c r="A35" s="48" t="s">
        <v>24</v>
      </c>
      <c r="B35" s="1">
        <v>250</v>
      </c>
      <c r="C35" s="42">
        <v>217</v>
      </c>
      <c r="D35" s="1">
        <v>250</v>
      </c>
      <c r="E35" s="42">
        <v>192</v>
      </c>
      <c r="F35" s="1">
        <v>250</v>
      </c>
      <c r="G35" s="42">
        <v>242</v>
      </c>
      <c r="H35" s="1">
        <v>250</v>
      </c>
      <c r="I35" s="42">
        <v>254</v>
      </c>
      <c r="J35" s="1">
        <v>250</v>
      </c>
      <c r="K35" s="42">
        <v>254</v>
      </c>
      <c r="L35" s="1">
        <v>250</v>
      </c>
      <c r="M35" s="42">
        <v>271</v>
      </c>
      <c r="N35" s="1">
        <v>250</v>
      </c>
      <c r="O35" s="42">
        <v>182</v>
      </c>
      <c r="P35" s="1">
        <v>250</v>
      </c>
      <c r="Q35" s="42">
        <v>256</v>
      </c>
      <c r="R35" s="14">
        <f t="shared" si="3"/>
        <v>2000</v>
      </c>
      <c r="S35" s="15">
        <f t="shared" si="3"/>
        <v>1868</v>
      </c>
      <c r="T35" s="104">
        <v>7</v>
      </c>
      <c r="U35" s="105">
        <f t="shared" si="4"/>
        <v>14000</v>
      </c>
      <c r="V35" s="106">
        <f t="shared" si="5"/>
        <v>13076</v>
      </c>
    </row>
    <row r="36" spans="1:22" ht="18" customHeight="1" x14ac:dyDescent="0.25">
      <c r="A36" s="48" t="s">
        <v>25</v>
      </c>
      <c r="B36" s="1">
        <v>20</v>
      </c>
      <c r="C36" s="42">
        <v>41</v>
      </c>
      <c r="D36" s="1">
        <v>20</v>
      </c>
      <c r="E36" s="42">
        <v>65</v>
      </c>
      <c r="F36" s="1">
        <v>20</v>
      </c>
      <c r="G36" s="42">
        <v>71</v>
      </c>
      <c r="H36" s="1">
        <v>20</v>
      </c>
      <c r="I36" s="42">
        <v>52</v>
      </c>
      <c r="J36" s="1">
        <v>20</v>
      </c>
      <c r="K36" s="42">
        <v>56</v>
      </c>
      <c r="L36" s="1">
        <v>20</v>
      </c>
      <c r="M36" s="42">
        <v>59</v>
      </c>
      <c r="N36" s="1">
        <v>20</v>
      </c>
      <c r="O36" s="42">
        <v>108</v>
      </c>
      <c r="P36" s="1">
        <v>20</v>
      </c>
      <c r="Q36" s="42">
        <v>68</v>
      </c>
      <c r="R36" s="14">
        <f t="shared" si="3"/>
        <v>160</v>
      </c>
      <c r="S36" s="15">
        <f t="shared" si="3"/>
        <v>520</v>
      </c>
      <c r="T36" s="104">
        <v>4</v>
      </c>
      <c r="U36" s="105">
        <f t="shared" si="4"/>
        <v>640</v>
      </c>
      <c r="V36" s="106">
        <f t="shared" si="5"/>
        <v>2080</v>
      </c>
    </row>
    <row r="37" spans="1:22" ht="18" customHeight="1" x14ac:dyDescent="0.25">
      <c r="A37" s="48" t="s">
        <v>41</v>
      </c>
      <c r="B37" s="1">
        <v>80</v>
      </c>
      <c r="C37" s="42">
        <v>430</v>
      </c>
      <c r="D37" s="1">
        <v>80</v>
      </c>
      <c r="E37" s="42">
        <v>242</v>
      </c>
      <c r="F37" s="1">
        <v>80</v>
      </c>
      <c r="G37" s="42">
        <v>88</v>
      </c>
      <c r="H37" s="1">
        <v>80</v>
      </c>
      <c r="I37" s="42">
        <v>158</v>
      </c>
      <c r="J37" s="1">
        <v>80</v>
      </c>
      <c r="K37" s="42">
        <v>170</v>
      </c>
      <c r="L37" s="1">
        <v>80</v>
      </c>
      <c r="M37" s="42">
        <v>126</v>
      </c>
      <c r="N37" s="1">
        <v>80</v>
      </c>
      <c r="O37" s="42">
        <v>152</v>
      </c>
      <c r="P37" s="1">
        <v>80</v>
      </c>
      <c r="Q37" s="42">
        <v>0</v>
      </c>
      <c r="R37" s="14">
        <f t="shared" si="3"/>
        <v>640</v>
      </c>
      <c r="S37" s="15">
        <f t="shared" si="3"/>
        <v>1366</v>
      </c>
      <c r="T37" s="104">
        <v>2</v>
      </c>
      <c r="U37" s="105">
        <f t="shared" si="4"/>
        <v>1280</v>
      </c>
      <c r="V37" s="106">
        <f t="shared" si="5"/>
        <v>2732</v>
      </c>
    </row>
    <row r="38" spans="1:22" ht="18" customHeight="1" x14ac:dyDescent="0.25">
      <c r="A38" s="48" t="s">
        <v>26</v>
      </c>
      <c r="B38" s="1">
        <v>180</v>
      </c>
      <c r="C38" s="42">
        <v>53</v>
      </c>
      <c r="D38" s="1">
        <v>180</v>
      </c>
      <c r="E38" s="42">
        <v>44</v>
      </c>
      <c r="F38" s="1">
        <v>180</v>
      </c>
      <c r="G38" s="42">
        <v>75</v>
      </c>
      <c r="H38" s="1">
        <v>180</v>
      </c>
      <c r="I38" s="42">
        <v>32</v>
      </c>
      <c r="J38" s="1">
        <v>180</v>
      </c>
      <c r="K38" s="42">
        <v>61</v>
      </c>
      <c r="L38" s="1">
        <v>180</v>
      </c>
      <c r="M38" s="42">
        <v>47</v>
      </c>
      <c r="N38" s="1">
        <v>180</v>
      </c>
      <c r="O38" s="42">
        <v>31</v>
      </c>
      <c r="P38" s="1">
        <v>180</v>
      </c>
      <c r="Q38" s="42">
        <v>82</v>
      </c>
      <c r="R38" s="14">
        <f t="shared" si="3"/>
        <v>1440</v>
      </c>
      <c r="S38" s="15">
        <f t="shared" si="3"/>
        <v>425</v>
      </c>
      <c r="T38" s="104">
        <v>15</v>
      </c>
      <c r="U38" s="105">
        <f t="shared" si="4"/>
        <v>21600</v>
      </c>
      <c r="V38" s="106">
        <f t="shared" si="5"/>
        <v>6375</v>
      </c>
    </row>
    <row r="39" spans="1:22" ht="18" customHeight="1" x14ac:dyDescent="0.25">
      <c r="A39" s="48" t="s">
        <v>44</v>
      </c>
      <c r="B39" s="1">
        <v>50</v>
      </c>
      <c r="C39" s="42">
        <v>0</v>
      </c>
      <c r="D39" s="1">
        <v>50</v>
      </c>
      <c r="E39" s="42">
        <v>0</v>
      </c>
      <c r="F39" s="1">
        <v>50</v>
      </c>
      <c r="G39" s="42">
        <v>0</v>
      </c>
      <c r="H39" s="1">
        <v>50</v>
      </c>
      <c r="I39" s="42">
        <v>0</v>
      </c>
      <c r="J39" s="1">
        <v>50</v>
      </c>
      <c r="K39" s="42">
        <v>0</v>
      </c>
      <c r="L39" s="1">
        <v>50</v>
      </c>
      <c r="M39" s="42">
        <v>0</v>
      </c>
      <c r="N39" s="1">
        <v>50</v>
      </c>
      <c r="O39" s="42">
        <v>0</v>
      </c>
      <c r="P39" s="1">
        <v>50</v>
      </c>
      <c r="Q39" s="42">
        <v>0</v>
      </c>
      <c r="R39" s="14">
        <f t="shared" si="3"/>
        <v>400</v>
      </c>
      <c r="S39" s="15">
        <f t="shared" si="3"/>
        <v>0</v>
      </c>
      <c r="T39" s="104">
        <v>5</v>
      </c>
      <c r="U39" s="105">
        <f t="shared" si="4"/>
        <v>2000</v>
      </c>
      <c r="V39" s="106">
        <f t="shared" si="5"/>
        <v>0</v>
      </c>
    </row>
    <row r="40" spans="1:22" ht="18" customHeight="1" x14ac:dyDescent="0.25">
      <c r="A40" s="48" t="s">
        <v>37</v>
      </c>
      <c r="B40" s="1">
        <v>60</v>
      </c>
      <c r="C40" s="42">
        <v>26</v>
      </c>
      <c r="D40" s="1">
        <v>60</v>
      </c>
      <c r="E40" s="42">
        <v>29</v>
      </c>
      <c r="F40" s="1">
        <v>60</v>
      </c>
      <c r="G40" s="42">
        <v>25</v>
      </c>
      <c r="H40" s="1">
        <v>60</v>
      </c>
      <c r="I40" s="42">
        <v>23</v>
      </c>
      <c r="J40" s="1">
        <v>60</v>
      </c>
      <c r="K40" s="42">
        <v>30</v>
      </c>
      <c r="L40" s="1">
        <v>60</v>
      </c>
      <c r="M40" s="42">
        <v>23</v>
      </c>
      <c r="N40" s="1">
        <v>60</v>
      </c>
      <c r="O40" s="42">
        <v>30</v>
      </c>
      <c r="P40" s="1">
        <v>60</v>
      </c>
      <c r="Q40" s="42">
        <v>26</v>
      </c>
      <c r="R40" s="14">
        <f t="shared" si="3"/>
        <v>480</v>
      </c>
      <c r="S40" s="15">
        <f t="shared" si="3"/>
        <v>212</v>
      </c>
      <c r="T40" s="104">
        <v>6</v>
      </c>
      <c r="U40" s="105">
        <f t="shared" si="4"/>
        <v>2880</v>
      </c>
      <c r="V40" s="106">
        <f t="shared" si="5"/>
        <v>1272</v>
      </c>
    </row>
    <row r="41" spans="1:22" ht="18" customHeight="1" x14ac:dyDescent="0.25">
      <c r="A41" s="48" t="s">
        <v>27</v>
      </c>
      <c r="B41" s="1">
        <v>35</v>
      </c>
      <c r="C41" s="42">
        <v>0</v>
      </c>
      <c r="D41" s="1">
        <v>35</v>
      </c>
      <c r="E41" s="42">
        <v>2</v>
      </c>
      <c r="F41" s="1">
        <v>35</v>
      </c>
      <c r="G41" s="42">
        <v>2</v>
      </c>
      <c r="H41" s="1">
        <v>35</v>
      </c>
      <c r="I41" s="42">
        <v>2</v>
      </c>
      <c r="J41" s="1">
        <v>35</v>
      </c>
      <c r="K41" s="42">
        <v>0</v>
      </c>
      <c r="L41" s="1">
        <v>35</v>
      </c>
      <c r="M41" s="42">
        <v>0</v>
      </c>
      <c r="N41" s="1">
        <v>35</v>
      </c>
      <c r="O41" s="42">
        <v>0</v>
      </c>
      <c r="P41" s="1">
        <v>35</v>
      </c>
      <c r="Q41" s="42">
        <v>0</v>
      </c>
      <c r="R41" s="14">
        <f t="shared" si="3"/>
        <v>280</v>
      </c>
      <c r="S41" s="15">
        <f t="shared" si="3"/>
        <v>6</v>
      </c>
      <c r="T41" s="104">
        <v>15</v>
      </c>
      <c r="U41" s="105">
        <f t="shared" si="4"/>
        <v>4200</v>
      </c>
      <c r="V41" s="106">
        <f t="shared" si="5"/>
        <v>90</v>
      </c>
    </row>
    <row r="42" spans="1:22" ht="18" customHeight="1" x14ac:dyDescent="0.25">
      <c r="A42" s="48" t="s">
        <v>38</v>
      </c>
      <c r="B42" s="1">
        <v>1050</v>
      </c>
      <c r="C42" s="42">
        <v>1094</v>
      </c>
      <c r="D42" s="1">
        <v>1050</v>
      </c>
      <c r="E42" s="42">
        <v>1073</v>
      </c>
      <c r="F42" s="1">
        <v>1050</v>
      </c>
      <c r="G42" s="42">
        <v>1068</v>
      </c>
      <c r="H42" s="1">
        <v>1050</v>
      </c>
      <c r="I42" s="42">
        <v>879</v>
      </c>
      <c r="J42" s="1">
        <v>1050</v>
      </c>
      <c r="K42" s="42">
        <v>1115</v>
      </c>
      <c r="L42" s="1">
        <v>1050</v>
      </c>
      <c r="M42" s="42">
        <v>873</v>
      </c>
      <c r="N42" s="1">
        <v>1050</v>
      </c>
      <c r="O42" s="42">
        <v>923</v>
      </c>
      <c r="P42" s="1">
        <v>1050</v>
      </c>
      <c r="Q42" s="42">
        <v>1079</v>
      </c>
      <c r="R42" s="14">
        <f t="shared" si="3"/>
        <v>8400</v>
      </c>
      <c r="S42" s="15">
        <f t="shared" si="3"/>
        <v>8104</v>
      </c>
      <c r="T42" s="104">
        <v>6</v>
      </c>
      <c r="U42" s="105">
        <f t="shared" si="4"/>
        <v>50400</v>
      </c>
      <c r="V42" s="106">
        <f t="shared" si="5"/>
        <v>48624</v>
      </c>
    </row>
    <row r="43" spans="1:22" ht="18" customHeight="1" x14ac:dyDescent="0.25">
      <c r="A43" s="48" t="s">
        <v>39</v>
      </c>
      <c r="B43" s="1">
        <v>5</v>
      </c>
      <c r="C43" s="42">
        <v>40</v>
      </c>
      <c r="D43" s="1">
        <v>5</v>
      </c>
      <c r="E43" s="42">
        <v>45</v>
      </c>
      <c r="F43" s="1">
        <v>5</v>
      </c>
      <c r="G43" s="42">
        <v>38</v>
      </c>
      <c r="H43" s="1">
        <v>5</v>
      </c>
      <c r="I43" s="42">
        <v>33</v>
      </c>
      <c r="J43" s="1">
        <v>5</v>
      </c>
      <c r="K43" s="42">
        <v>46</v>
      </c>
      <c r="L43" s="1">
        <v>5</v>
      </c>
      <c r="M43" s="42">
        <v>36</v>
      </c>
      <c r="N43" s="1">
        <v>5</v>
      </c>
      <c r="O43" s="42">
        <v>43</v>
      </c>
      <c r="P43" s="1">
        <v>5</v>
      </c>
      <c r="Q43" s="42">
        <v>43</v>
      </c>
      <c r="R43" s="14">
        <f t="shared" si="3"/>
        <v>40</v>
      </c>
      <c r="S43" s="15">
        <f t="shared" si="3"/>
        <v>324</v>
      </c>
      <c r="T43" s="104">
        <v>6</v>
      </c>
      <c r="U43" s="105">
        <f t="shared" si="4"/>
        <v>240</v>
      </c>
      <c r="V43" s="106">
        <f t="shared" si="5"/>
        <v>1944</v>
      </c>
    </row>
    <row r="44" spans="1:22" ht="18" customHeight="1" x14ac:dyDescent="0.25">
      <c r="A44" s="48" t="s">
        <v>28</v>
      </c>
      <c r="B44" s="1">
        <v>5</v>
      </c>
      <c r="C44" s="42">
        <v>0</v>
      </c>
      <c r="D44" s="1">
        <v>5</v>
      </c>
      <c r="E44" s="42">
        <v>0</v>
      </c>
      <c r="F44" s="1">
        <v>5</v>
      </c>
      <c r="G44" s="42">
        <v>0</v>
      </c>
      <c r="H44" s="1">
        <v>5</v>
      </c>
      <c r="I44" s="42">
        <v>0</v>
      </c>
      <c r="J44" s="1">
        <v>5</v>
      </c>
      <c r="K44" s="42">
        <v>0</v>
      </c>
      <c r="L44" s="1">
        <v>5</v>
      </c>
      <c r="M44" s="42">
        <v>0</v>
      </c>
      <c r="N44" s="1">
        <v>5</v>
      </c>
      <c r="O44" s="42">
        <v>0</v>
      </c>
      <c r="P44" s="1">
        <v>5</v>
      </c>
      <c r="Q44" s="42">
        <v>0</v>
      </c>
      <c r="R44" s="14">
        <f t="shared" si="3"/>
        <v>40</v>
      </c>
      <c r="S44" s="15">
        <f t="shared" si="3"/>
        <v>0</v>
      </c>
      <c r="T44" s="104">
        <v>10</v>
      </c>
      <c r="U44" s="105">
        <f t="shared" si="4"/>
        <v>400</v>
      </c>
      <c r="V44" s="106">
        <f t="shared" si="5"/>
        <v>0</v>
      </c>
    </row>
    <row r="45" spans="1:22" ht="18" customHeight="1" x14ac:dyDescent="0.25">
      <c r="A45" s="48" t="s">
        <v>45</v>
      </c>
      <c r="B45" s="1">
        <v>5</v>
      </c>
      <c r="C45" s="42">
        <v>3</v>
      </c>
      <c r="D45" s="1">
        <v>5</v>
      </c>
      <c r="E45" s="42">
        <v>4</v>
      </c>
      <c r="F45" s="1">
        <v>5</v>
      </c>
      <c r="G45" s="42">
        <v>3</v>
      </c>
      <c r="H45" s="1">
        <v>5</v>
      </c>
      <c r="I45" s="42">
        <v>5</v>
      </c>
      <c r="J45" s="1">
        <v>5</v>
      </c>
      <c r="K45" s="42">
        <v>5</v>
      </c>
      <c r="L45" s="1">
        <v>5</v>
      </c>
      <c r="M45" s="42">
        <v>6</v>
      </c>
      <c r="N45" s="1">
        <v>5</v>
      </c>
      <c r="O45" s="42">
        <v>9</v>
      </c>
      <c r="P45" s="1">
        <v>5</v>
      </c>
      <c r="Q45" s="42">
        <v>28</v>
      </c>
      <c r="R45" s="14">
        <f t="shared" si="3"/>
        <v>40</v>
      </c>
      <c r="S45" s="15">
        <f t="shared" si="3"/>
        <v>63</v>
      </c>
      <c r="T45" s="104">
        <v>15</v>
      </c>
      <c r="U45" s="105">
        <f t="shared" si="4"/>
        <v>600</v>
      </c>
      <c r="V45" s="106">
        <f t="shared" si="5"/>
        <v>945</v>
      </c>
    </row>
    <row r="46" spans="1:22" ht="18" customHeight="1" x14ac:dyDescent="0.25">
      <c r="A46" s="48" t="s">
        <v>29</v>
      </c>
      <c r="B46" s="1">
        <v>80</v>
      </c>
      <c r="C46" s="42">
        <v>742</v>
      </c>
      <c r="D46" s="1">
        <v>80</v>
      </c>
      <c r="E46" s="42">
        <v>597</v>
      </c>
      <c r="F46" s="1">
        <v>80</v>
      </c>
      <c r="G46" s="42">
        <v>251</v>
      </c>
      <c r="H46" s="1">
        <v>80</v>
      </c>
      <c r="I46" s="42">
        <v>285</v>
      </c>
      <c r="J46" s="1">
        <v>80</v>
      </c>
      <c r="K46" s="42">
        <v>306</v>
      </c>
      <c r="L46" s="1">
        <v>80</v>
      </c>
      <c r="M46" s="42">
        <v>290</v>
      </c>
      <c r="N46" s="1">
        <v>80</v>
      </c>
      <c r="O46" s="42">
        <v>874</v>
      </c>
      <c r="P46" s="1">
        <v>80</v>
      </c>
      <c r="Q46" s="42">
        <v>297</v>
      </c>
      <c r="R46" s="14">
        <f t="shared" si="3"/>
        <v>640</v>
      </c>
      <c r="S46" s="15">
        <f t="shared" si="3"/>
        <v>3642</v>
      </c>
      <c r="T46" s="104">
        <v>8</v>
      </c>
      <c r="U46" s="105">
        <f t="shared" si="4"/>
        <v>5120</v>
      </c>
      <c r="V46" s="106">
        <f t="shared" si="5"/>
        <v>29136</v>
      </c>
    </row>
    <row r="47" spans="1:22" ht="18" customHeight="1" x14ac:dyDescent="0.25">
      <c r="A47" s="48" t="s">
        <v>30</v>
      </c>
      <c r="B47" s="1">
        <v>1000</v>
      </c>
      <c r="C47" s="42">
        <v>801</v>
      </c>
      <c r="D47" s="1">
        <v>1000</v>
      </c>
      <c r="E47" s="42">
        <v>913</v>
      </c>
      <c r="F47" s="1">
        <v>1000</v>
      </c>
      <c r="G47" s="42">
        <v>909</v>
      </c>
      <c r="H47" s="1">
        <v>1000</v>
      </c>
      <c r="I47" s="42">
        <v>844</v>
      </c>
      <c r="J47" s="1">
        <v>1000</v>
      </c>
      <c r="K47" s="42">
        <v>1003</v>
      </c>
      <c r="L47" s="1">
        <v>1000</v>
      </c>
      <c r="M47" s="42">
        <v>891</v>
      </c>
      <c r="N47" s="1">
        <v>1000</v>
      </c>
      <c r="O47" s="42">
        <v>329</v>
      </c>
      <c r="P47" s="1">
        <v>1000</v>
      </c>
      <c r="Q47" s="42">
        <v>972</v>
      </c>
      <c r="R47" s="14">
        <f t="shared" si="3"/>
        <v>8000</v>
      </c>
      <c r="S47" s="15">
        <f t="shared" si="3"/>
        <v>6662</v>
      </c>
      <c r="T47" s="104">
        <v>5</v>
      </c>
      <c r="U47" s="105">
        <f t="shared" si="4"/>
        <v>40000</v>
      </c>
      <c r="V47" s="106">
        <f t="shared" si="5"/>
        <v>33310</v>
      </c>
    </row>
    <row r="48" spans="1:22" ht="18" customHeight="1" x14ac:dyDescent="0.25">
      <c r="A48" s="48" t="s">
        <v>31</v>
      </c>
      <c r="B48" s="1">
        <v>120</v>
      </c>
      <c r="C48" s="42">
        <v>149</v>
      </c>
      <c r="D48" s="1">
        <v>120</v>
      </c>
      <c r="E48" s="42">
        <f>139+6</f>
        <v>145</v>
      </c>
      <c r="F48" s="1">
        <v>120</v>
      </c>
      <c r="G48" s="42">
        <v>143</v>
      </c>
      <c r="H48" s="1">
        <v>120</v>
      </c>
      <c r="I48" s="42">
        <v>138</v>
      </c>
      <c r="J48" s="1">
        <v>120</v>
      </c>
      <c r="K48" s="42">
        <v>152</v>
      </c>
      <c r="L48" s="1">
        <v>120</v>
      </c>
      <c r="M48" s="42">
        <v>171</v>
      </c>
      <c r="N48" s="1">
        <v>120</v>
      </c>
      <c r="O48" s="42">
        <v>210</v>
      </c>
      <c r="P48" s="1">
        <v>120</v>
      </c>
      <c r="Q48" s="42">
        <v>176</v>
      </c>
      <c r="R48" s="14">
        <f t="shared" si="3"/>
        <v>960</v>
      </c>
      <c r="S48" s="15">
        <f t="shared" si="3"/>
        <v>1284</v>
      </c>
      <c r="T48" s="104">
        <v>16</v>
      </c>
      <c r="U48" s="105">
        <f t="shared" si="4"/>
        <v>15360</v>
      </c>
      <c r="V48" s="106">
        <f t="shared" si="5"/>
        <v>20544</v>
      </c>
    </row>
    <row r="49" spans="1:24" ht="18" customHeight="1" x14ac:dyDescent="0.25">
      <c r="A49" s="48" t="s">
        <v>32</v>
      </c>
      <c r="B49" s="1">
        <v>100</v>
      </c>
      <c r="C49" s="42">
        <v>73</v>
      </c>
      <c r="D49" s="1">
        <v>100</v>
      </c>
      <c r="E49" s="42">
        <f>81+2</f>
        <v>83</v>
      </c>
      <c r="F49" s="1">
        <v>100</v>
      </c>
      <c r="G49" s="42">
        <v>85</v>
      </c>
      <c r="H49" s="1">
        <v>100</v>
      </c>
      <c r="I49" s="42">
        <v>70</v>
      </c>
      <c r="J49" s="1">
        <v>100</v>
      </c>
      <c r="K49" s="42">
        <v>78</v>
      </c>
      <c r="L49" s="1">
        <v>100</v>
      </c>
      <c r="M49" s="42">
        <v>69</v>
      </c>
      <c r="N49" s="1">
        <v>100</v>
      </c>
      <c r="O49" s="42">
        <v>49</v>
      </c>
      <c r="P49" s="1">
        <v>100</v>
      </c>
      <c r="Q49" s="42">
        <v>61</v>
      </c>
      <c r="R49" s="14">
        <f t="shared" si="3"/>
        <v>800</v>
      </c>
      <c r="S49" s="15">
        <f t="shared" si="3"/>
        <v>568</v>
      </c>
      <c r="T49" s="104">
        <v>8</v>
      </c>
      <c r="U49" s="105">
        <f t="shared" si="4"/>
        <v>6400</v>
      </c>
      <c r="V49" s="106">
        <f t="shared" si="5"/>
        <v>4544</v>
      </c>
    </row>
    <row r="50" spans="1:24" ht="18" customHeight="1" x14ac:dyDescent="0.25">
      <c r="A50" s="48" t="s">
        <v>42</v>
      </c>
      <c r="B50" s="1">
        <v>20</v>
      </c>
      <c r="C50" s="42">
        <v>6</v>
      </c>
      <c r="D50" s="1">
        <v>20</v>
      </c>
      <c r="E50" s="42">
        <v>28</v>
      </c>
      <c r="F50" s="1">
        <v>20</v>
      </c>
      <c r="G50" s="42">
        <v>26</v>
      </c>
      <c r="H50" s="1">
        <v>20</v>
      </c>
      <c r="I50" s="42">
        <v>22</v>
      </c>
      <c r="J50" s="1">
        <v>20</v>
      </c>
      <c r="K50" s="42">
        <v>7</v>
      </c>
      <c r="L50" s="1">
        <v>20</v>
      </c>
      <c r="M50" s="42">
        <v>19</v>
      </c>
      <c r="N50" s="1">
        <v>20</v>
      </c>
      <c r="O50" s="42">
        <v>22</v>
      </c>
      <c r="P50" s="1">
        <v>20</v>
      </c>
      <c r="Q50" s="42">
        <v>32</v>
      </c>
      <c r="R50" s="14">
        <f t="shared" si="3"/>
        <v>160</v>
      </c>
      <c r="S50" s="15">
        <f t="shared" si="3"/>
        <v>162</v>
      </c>
      <c r="T50" s="104">
        <v>8</v>
      </c>
      <c r="U50" s="105">
        <f t="shared" si="4"/>
        <v>1280</v>
      </c>
      <c r="V50" s="106">
        <f t="shared" si="5"/>
        <v>1296</v>
      </c>
    </row>
    <row r="51" spans="1:24" ht="18" customHeight="1" thickBot="1" x14ac:dyDescent="0.3">
      <c r="A51" s="122" t="s">
        <v>33</v>
      </c>
      <c r="B51" s="16">
        <v>14</v>
      </c>
      <c r="C51" s="28">
        <v>16</v>
      </c>
      <c r="D51" s="16">
        <v>14</v>
      </c>
      <c r="E51" s="28">
        <v>12</v>
      </c>
      <c r="F51" s="16">
        <v>14</v>
      </c>
      <c r="G51" s="28">
        <v>12</v>
      </c>
      <c r="H51" s="16">
        <v>14</v>
      </c>
      <c r="I51" s="28">
        <v>8</v>
      </c>
      <c r="J51" s="16">
        <v>14</v>
      </c>
      <c r="K51" s="28">
        <v>15</v>
      </c>
      <c r="L51" s="16">
        <v>14</v>
      </c>
      <c r="M51" s="28">
        <v>19</v>
      </c>
      <c r="N51" s="16">
        <v>14</v>
      </c>
      <c r="O51" s="28">
        <v>14</v>
      </c>
      <c r="P51" s="16">
        <v>14</v>
      </c>
      <c r="Q51" s="28">
        <v>14</v>
      </c>
      <c r="R51" s="59">
        <f t="shared" si="3"/>
        <v>112</v>
      </c>
      <c r="S51" s="53">
        <f t="shared" si="3"/>
        <v>110</v>
      </c>
      <c r="T51" s="126">
        <v>19</v>
      </c>
      <c r="U51" s="127">
        <f t="shared" si="4"/>
        <v>2128</v>
      </c>
      <c r="V51" s="128">
        <f t="shared" si="5"/>
        <v>2090</v>
      </c>
    </row>
    <row r="52" spans="1:24" ht="18" customHeight="1" thickBot="1" x14ac:dyDescent="0.3">
      <c r="A52" s="118" t="s">
        <v>15</v>
      </c>
      <c r="B52" s="120">
        <f t="shared" ref="B52:S52" si="6">SUM(B28:B51)</f>
        <v>3237</v>
      </c>
      <c r="C52" s="116">
        <f t="shared" si="6"/>
        <v>3941</v>
      </c>
      <c r="D52" s="120">
        <f t="shared" si="6"/>
        <v>3237</v>
      </c>
      <c r="E52" s="116">
        <f t="shared" si="6"/>
        <v>3716</v>
      </c>
      <c r="F52" s="120">
        <f t="shared" si="6"/>
        <v>3237</v>
      </c>
      <c r="G52" s="116">
        <f t="shared" si="6"/>
        <v>3203</v>
      </c>
      <c r="H52" s="120">
        <f t="shared" si="6"/>
        <v>3237</v>
      </c>
      <c r="I52" s="116">
        <f t="shared" si="6"/>
        <v>2950</v>
      </c>
      <c r="J52" s="120">
        <f t="shared" si="6"/>
        <v>3237</v>
      </c>
      <c r="K52" s="116">
        <f t="shared" si="6"/>
        <v>3503</v>
      </c>
      <c r="L52" s="120">
        <f t="shared" si="6"/>
        <v>3237</v>
      </c>
      <c r="M52" s="116">
        <f t="shared" si="6"/>
        <v>3058</v>
      </c>
      <c r="N52" s="120">
        <f t="shared" si="6"/>
        <v>3237</v>
      </c>
      <c r="O52" s="116">
        <f t="shared" si="6"/>
        <v>3193</v>
      </c>
      <c r="P52" s="120">
        <f t="shared" si="6"/>
        <v>3237</v>
      </c>
      <c r="Q52" s="116">
        <f t="shared" si="6"/>
        <v>3405</v>
      </c>
      <c r="R52" s="120">
        <f t="shared" si="6"/>
        <v>25896</v>
      </c>
      <c r="S52" s="116">
        <f t="shared" si="6"/>
        <v>26969</v>
      </c>
      <c r="T52" s="129" t="s">
        <v>80</v>
      </c>
      <c r="U52" s="130">
        <f t="shared" ref="U52:V52" si="7">SUM(U28:U51)</f>
        <v>176000</v>
      </c>
      <c r="V52" s="131">
        <f t="shared" si="7"/>
        <v>177972</v>
      </c>
    </row>
    <row r="53" spans="1:24" ht="18" customHeight="1" thickBot="1" x14ac:dyDescent="0.3">
      <c r="A53" s="119" t="s">
        <v>83</v>
      </c>
      <c r="B53" s="79">
        <f t="shared" ref="B53:S53" si="8">SUMPRODUCT(B28:B51,$T$28:$T$51)</f>
        <v>22000</v>
      </c>
      <c r="C53" s="80">
        <f t="shared" si="8"/>
        <v>24906</v>
      </c>
      <c r="D53" s="79">
        <f t="shared" si="8"/>
        <v>22000</v>
      </c>
      <c r="E53" s="80">
        <f t="shared" si="8"/>
        <v>23554</v>
      </c>
      <c r="F53" s="79">
        <f t="shared" si="8"/>
        <v>22000</v>
      </c>
      <c r="G53" s="80">
        <f t="shared" si="8"/>
        <v>21259</v>
      </c>
      <c r="H53" s="79">
        <f t="shared" si="8"/>
        <v>22000</v>
      </c>
      <c r="I53" s="80">
        <f t="shared" si="8"/>
        <v>19417</v>
      </c>
      <c r="J53" s="79">
        <f t="shared" si="8"/>
        <v>22000</v>
      </c>
      <c r="K53" s="80">
        <f t="shared" si="8"/>
        <v>22684</v>
      </c>
      <c r="L53" s="79">
        <f t="shared" si="8"/>
        <v>22000</v>
      </c>
      <c r="M53" s="80">
        <f t="shared" si="8"/>
        <v>20226</v>
      </c>
      <c r="N53" s="79">
        <f t="shared" si="8"/>
        <v>22000</v>
      </c>
      <c r="O53" s="80">
        <f t="shared" si="8"/>
        <v>22507</v>
      </c>
      <c r="P53" s="79">
        <f t="shared" si="8"/>
        <v>22000</v>
      </c>
      <c r="Q53" s="80">
        <f t="shared" si="8"/>
        <v>23419</v>
      </c>
      <c r="R53" s="79">
        <f t="shared" si="8"/>
        <v>176000</v>
      </c>
      <c r="S53" s="80">
        <f t="shared" si="8"/>
        <v>177972</v>
      </c>
      <c r="T53" s="78"/>
      <c r="U53" s="78"/>
      <c r="V53" s="78"/>
      <c r="W53" s="78"/>
      <c r="X53" s="78"/>
    </row>
    <row r="54" spans="1:24" s="50" customFormat="1" ht="18" customHeight="1" x14ac:dyDescent="0.25">
      <c r="A54" s="135" t="s">
        <v>78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78"/>
      <c r="S54" s="78"/>
      <c r="T54" s="123"/>
      <c r="U54" s="123"/>
      <c r="V54" s="123"/>
    </row>
    <row r="55" spans="1:24" s="50" customFormat="1" ht="18" customHeigh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49"/>
      <c r="S55" s="49"/>
    </row>
    <row r="56" spans="1:24" s="50" customFormat="1" ht="18" customHeight="1" x14ac:dyDescent="0.25">
      <c r="A56" s="51"/>
      <c r="B56" s="136" t="s">
        <v>72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</row>
    <row r="57" spans="1:24" s="50" customFormat="1" ht="5.0999999999999996" customHeight="1" thickBot="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49"/>
      <c r="S57" s="49"/>
    </row>
    <row r="58" spans="1:24" s="50" customFormat="1" ht="18" customHeight="1" thickBot="1" x14ac:dyDescent="0.3">
      <c r="A58" s="54"/>
      <c r="B58" s="145" t="s">
        <v>0</v>
      </c>
      <c r="C58" s="146"/>
      <c r="D58" s="147" t="s">
        <v>1</v>
      </c>
      <c r="E58" s="146"/>
      <c r="F58" s="140" t="s">
        <v>2</v>
      </c>
      <c r="G58" s="141"/>
      <c r="H58" s="140" t="s">
        <v>3</v>
      </c>
      <c r="I58" s="141"/>
      <c r="J58" s="140" t="s">
        <v>4</v>
      </c>
      <c r="K58" s="141"/>
      <c r="L58" s="140" t="s">
        <v>5</v>
      </c>
      <c r="M58" s="141"/>
      <c r="N58" s="142" t="s">
        <v>13</v>
      </c>
      <c r="O58" s="143"/>
      <c r="P58" s="144" t="s">
        <v>14</v>
      </c>
      <c r="Q58" s="143"/>
      <c r="R58" s="138" t="s">
        <v>75</v>
      </c>
      <c r="S58" s="139"/>
      <c r="T58" s="132" t="s">
        <v>81</v>
      </c>
      <c r="U58" s="133"/>
      <c r="V58" s="134"/>
    </row>
    <row r="59" spans="1:24" s="50" customFormat="1" ht="18" customHeight="1" x14ac:dyDescent="0.25">
      <c r="A59" s="55" t="s">
        <v>70</v>
      </c>
      <c r="B59" s="8" t="s">
        <v>6</v>
      </c>
      <c r="C59" s="22" t="s">
        <v>8</v>
      </c>
      <c r="D59" s="9" t="s">
        <v>6</v>
      </c>
      <c r="E59" s="22" t="s">
        <v>8</v>
      </c>
      <c r="F59" s="7" t="s">
        <v>6</v>
      </c>
      <c r="G59" s="22" t="s">
        <v>8</v>
      </c>
      <c r="H59" s="7" t="s">
        <v>6</v>
      </c>
      <c r="I59" s="22" t="s">
        <v>8</v>
      </c>
      <c r="J59" s="7" t="s">
        <v>6</v>
      </c>
      <c r="K59" s="22" t="s">
        <v>8</v>
      </c>
      <c r="L59" s="7" t="s">
        <v>6</v>
      </c>
      <c r="M59" s="22" t="s">
        <v>8</v>
      </c>
      <c r="N59" s="9" t="s">
        <v>6</v>
      </c>
      <c r="O59" s="22" t="s">
        <v>8</v>
      </c>
      <c r="P59" s="9" t="s">
        <v>6</v>
      </c>
      <c r="Q59" s="22" t="s">
        <v>8</v>
      </c>
      <c r="R59" s="10" t="s">
        <v>6</v>
      </c>
      <c r="S59" s="11" t="s">
        <v>8</v>
      </c>
      <c r="T59" s="102" t="s">
        <v>79</v>
      </c>
      <c r="U59" s="103" t="s">
        <v>6</v>
      </c>
      <c r="V59" s="108" t="s">
        <v>8</v>
      </c>
    </row>
    <row r="60" spans="1:24" s="50" customFormat="1" ht="18" customHeight="1" x14ac:dyDescent="0.25">
      <c r="A60" s="56" t="s">
        <v>51</v>
      </c>
      <c r="B60" s="81">
        <v>1300</v>
      </c>
      <c r="C60" s="81">
        <v>2273</v>
      </c>
      <c r="D60" s="82">
        <v>1300</v>
      </c>
      <c r="E60" s="81">
        <v>1330</v>
      </c>
      <c r="F60" s="82">
        <v>1300</v>
      </c>
      <c r="G60" s="81">
        <v>1358</v>
      </c>
      <c r="H60" s="82">
        <v>1300</v>
      </c>
      <c r="I60" s="81">
        <v>1375</v>
      </c>
      <c r="J60" s="82">
        <v>1300</v>
      </c>
      <c r="K60" s="81">
        <v>1418</v>
      </c>
      <c r="L60" s="82">
        <v>1300</v>
      </c>
      <c r="M60" s="81">
        <v>1300</v>
      </c>
      <c r="N60" s="82">
        <v>1300</v>
      </c>
      <c r="O60" s="81">
        <v>1434</v>
      </c>
      <c r="P60" s="82">
        <v>1300</v>
      </c>
      <c r="Q60" s="81">
        <v>1289</v>
      </c>
      <c r="R60" s="83">
        <f>SUMIF($B$7:$Q$7,R$7,$B60:$Q60)</f>
        <v>10400</v>
      </c>
      <c r="S60" s="84">
        <f>SUMIF($B$7:$Q$7,S$7,$B60:$Q60)</f>
        <v>11777</v>
      </c>
      <c r="T60" s="109">
        <v>1</v>
      </c>
      <c r="U60" s="110">
        <f>T60*R60</f>
        <v>10400</v>
      </c>
      <c r="V60" s="112">
        <f>T60*S60</f>
        <v>11777</v>
      </c>
    </row>
    <row r="61" spans="1:24" s="50" customFormat="1" ht="18" customHeight="1" x14ac:dyDescent="0.25">
      <c r="A61" s="57" t="s">
        <v>52</v>
      </c>
      <c r="B61" s="85">
        <v>700</v>
      </c>
      <c r="C61" s="85">
        <v>759</v>
      </c>
      <c r="D61" s="86">
        <v>700</v>
      </c>
      <c r="E61" s="85">
        <v>709</v>
      </c>
      <c r="F61" s="86">
        <v>700</v>
      </c>
      <c r="G61" s="85">
        <v>605</v>
      </c>
      <c r="H61" s="86">
        <v>700</v>
      </c>
      <c r="I61" s="85">
        <v>681</v>
      </c>
      <c r="J61" s="86">
        <v>700</v>
      </c>
      <c r="K61" s="85">
        <v>706</v>
      </c>
      <c r="L61" s="86">
        <v>700</v>
      </c>
      <c r="M61" s="85">
        <v>737</v>
      </c>
      <c r="N61" s="86">
        <v>700</v>
      </c>
      <c r="O61" s="85">
        <v>792</v>
      </c>
      <c r="P61" s="86">
        <v>700</v>
      </c>
      <c r="Q61" s="85">
        <v>774</v>
      </c>
      <c r="R61" s="87">
        <f>SUMIF($B$7:$Q$7,R$7,$B61:$Q61)</f>
        <v>5600</v>
      </c>
      <c r="S61" s="88">
        <f>SUMIF($B$7:$Q$7,S$7,$B61:$Q61)</f>
        <v>5763</v>
      </c>
      <c r="T61" s="109">
        <v>4</v>
      </c>
      <c r="U61" s="110">
        <f t="shared" ref="U61:U82" si="9">T61*R61</f>
        <v>22400</v>
      </c>
      <c r="V61" s="112">
        <f t="shared" ref="V61:V82" si="10">T61*S61</f>
        <v>23052</v>
      </c>
    </row>
    <row r="62" spans="1:24" s="50" customFormat="1" ht="18" customHeight="1" thickBot="1" x14ac:dyDescent="0.3">
      <c r="A62" s="60" t="s">
        <v>15</v>
      </c>
      <c r="B62" s="89">
        <f>SUM(B60:B61)</f>
        <v>2000</v>
      </c>
      <c r="C62" s="90">
        <f>SUM(C60:C61)</f>
        <v>3032</v>
      </c>
      <c r="D62" s="89">
        <f t="shared" ref="D62:S62" si="11">SUM(D60:D61)</f>
        <v>2000</v>
      </c>
      <c r="E62" s="90">
        <f t="shared" si="11"/>
        <v>2039</v>
      </c>
      <c r="F62" s="89">
        <f t="shared" si="11"/>
        <v>2000</v>
      </c>
      <c r="G62" s="90">
        <f t="shared" si="11"/>
        <v>1963</v>
      </c>
      <c r="H62" s="89">
        <f t="shared" si="11"/>
        <v>2000</v>
      </c>
      <c r="I62" s="90">
        <f t="shared" si="11"/>
        <v>2056</v>
      </c>
      <c r="J62" s="89">
        <f t="shared" si="11"/>
        <v>2000</v>
      </c>
      <c r="K62" s="90">
        <f t="shared" si="11"/>
        <v>2124</v>
      </c>
      <c r="L62" s="89">
        <f t="shared" si="11"/>
        <v>2000</v>
      </c>
      <c r="M62" s="90">
        <f t="shared" si="11"/>
        <v>2037</v>
      </c>
      <c r="N62" s="89">
        <f t="shared" si="11"/>
        <v>2000</v>
      </c>
      <c r="O62" s="90">
        <f t="shared" si="11"/>
        <v>2226</v>
      </c>
      <c r="P62" s="89">
        <f t="shared" ref="P62" si="12">SUM(P60:P61)</f>
        <v>2000</v>
      </c>
      <c r="Q62" s="90">
        <f t="shared" si="11"/>
        <v>2063</v>
      </c>
      <c r="R62" s="89">
        <f t="shared" si="11"/>
        <v>16000</v>
      </c>
      <c r="S62" s="90">
        <f t="shared" si="11"/>
        <v>17540</v>
      </c>
      <c r="T62" s="124" t="s">
        <v>80</v>
      </c>
      <c r="U62" s="125" t="s">
        <v>80</v>
      </c>
      <c r="V62" s="90" t="s">
        <v>80</v>
      </c>
    </row>
    <row r="63" spans="1:24" s="50" customFormat="1" ht="18" customHeight="1" x14ac:dyDescent="0.25">
      <c r="A63" s="58" t="s">
        <v>71</v>
      </c>
      <c r="B63" s="91" t="s">
        <v>6</v>
      </c>
      <c r="C63" s="92" t="s">
        <v>8</v>
      </c>
      <c r="D63" s="93" t="s">
        <v>6</v>
      </c>
      <c r="E63" s="92" t="s">
        <v>8</v>
      </c>
      <c r="F63" s="93" t="s">
        <v>6</v>
      </c>
      <c r="G63" s="92" t="s">
        <v>8</v>
      </c>
      <c r="H63" s="93" t="s">
        <v>6</v>
      </c>
      <c r="I63" s="94" t="s">
        <v>8</v>
      </c>
      <c r="J63" s="95" t="s">
        <v>6</v>
      </c>
      <c r="K63" s="96" t="s">
        <v>8</v>
      </c>
      <c r="L63" s="97" t="s">
        <v>6</v>
      </c>
      <c r="M63" s="96" t="s">
        <v>8</v>
      </c>
      <c r="N63" s="91" t="s">
        <v>6</v>
      </c>
      <c r="O63" s="98" t="s">
        <v>8</v>
      </c>
      <c r="P63" s="91" t="s">
        <v>6</v>
      </c>
      <c r="Q63" s="98" t="s">
        <v>8</v>
      </c>
      <c r="R63" s="99" t="s">
        <v>6</v>
      </c>
      <c r="S63" s="96" t="s">
        <v>8</v>
      </c>
      <c r="T63" s="102" t="s">
        <v>79</v>
      </c>
      <c r="U63" s="103" t="s">
        <v>6</v>
      </c>
      <c r="V63" s="108" t="s">
        <v>8</v>
      </c>
    </row>
    <row r="64" spans="1:24" s="50" customFormat="1" ht="18" customHeight="1" x14ac:dyDescent="0.25">
      <c r="A64" s="52" t="s">
        <v>53</v>
      </c>
      <c r="B64" s="100">
        <v>2600</v>
      </c>
      <c r="C64" s="101">
        <f>2273*2</f>
        <v>4546</v>
      </c>
      <c r="D64" s="100">
        <v>2600</v>
      </c>
      <c r="E64" s="101">
        <f>1331*2</f>
        <v>2662</v>
      </c>
      <c r="F64" s="100">
        <v>2600</v>
      </c>
      <c r="G64" s="101">
        <v>2716</v>
      </c>
      <c r="H64" s="100">
        <v>2600</v>
      </c>
      <c r="I64" s="101">
        <v>2750</v>
      </c>
      <c r="J64" s="100">
        <v>2600</v>
      </c>
      <c r="K64" s="101">
        <v>2836</v>
      </c>
      <c r="L64" s="100">
        <v>2600</v>
      </c>
      <c r="M64" s="101">
        <v>2600</v>
      </c>
      <c r="N64" s="100">
        <v>2600</v>
      </c>
      <c r="O64" s="101">
        <v>2868</v>
      </c>
      <c r="P64" s="100">
        <v>2600</v>
      </c>
      <c r="Q64" s="101">
        <v>2578</v>
      </c>
      <c r="R64" s="100">
        <f t="shared" ref="R64:S82" si="13">SUMIF($B$7:$Q$7,R$7,$B64:$Q64)</f>
        <v>20800</v>
      </c>
      <c r="S64" s="84">
        <f t="shared" si="13"/>
        <v>23556</v>
      </c>
      <c r="T64" s="109">
        <v>1.3</v>
      </c>
      <c r="U64" s="110">
        <f t="shared" si="9"/>
        <v>27040</v>
      </c>
      <c r="V64" s="112">
        <f t="shared" si="10"/>
        <v>30622.799999999999</v>
      </c>
    </row>
    <row r="65" spans="1:22" s="50" customFormat="1" ht="18" customHeight="1" x14ac:dyDescent="0.25">
      <c r="A65" s="52" t="s">
        <v>54</v>
      </c>
      <c r="B65" s="100">
        <v>80</v>
      </c>
      <c r="C65" s="84">
        <v>0</v>
      </c>
      <c r="D65" s="100">
        <v>80</v>
      </c>
      <c r="E65" s="84">
        <v>32</v>
      </c>
      <c r="F65" s="100">
        <v>80</v>
      </c>
      <c r="G65" s="84">
        <v>138</v>
      </c>
      <c r="H65" s="100">
        <v>80</v>
      </c>
      <c r="I65" s="84">
        <v>0</v>
      </c>
      <c r="J65" s="100">
        <v>80</v>
      </c>
      <c r="K65" s="84">
        <v>136</v>
      </c>
      <c r="L65" s="100">
        <v>80</v>
      </c>
      <c r="M65" s="84">
        <v>131</v>
      </c>
      <c r="N65" s="100">
        <v>80</v>
      </c>
      <c r="O65" s="84">
        <v>128</v>
      </c>
      <c r="P65" s="100">
        <v>80</v>
      </c>
      <c r="Q65" s="84">
        <v>86</v>
      </c>
      <c r="R65" s="100">
        <f t="shared" si="13"/>
        <v>640</v>
      </c>
      <c r="S65" s="84">
        <f t="shared" si="13"/>
        <v>651</v>
      </c>
      <c r="T65" s="109">
        <v>8</v>
      </c>
      <c r="U65" s="110">
        <f t="shared" si="9"/>
        <v>5120</v>
      </c>
      <c r="V65" s="112">
        <f t="shared" si="10"/>
        <v>5208</v>
      </c>
    </row>
    <row r="66" spans="1:22" s="50" customFormat="1" ht="18" customHeight="1" x14ac:dyDescent="0.25">
      <c r="A66" s="52" t="s">
        <v>55</v>
      </c>
      <c r="B66" s="100">
        <v>2600</v>
      </c>
      <c r="C66" s="101">
        <f>2273*2</f>
        <v>4546</v>
      </c>
      <c r="D66" s="100">
        <v>2600</v>
      </c>
      <c r="E66" s="101">
        <f>1331*2</f>
        <v>2662</v>
      </c>
      <c r="F66" s="100">
        <v>2600</v>
      </c>
      <c r="G66" s="84">
        <v>2716</v>
      </c>
      <c r="H66" s="100">
        <v>2600</v>
      </c>
      <c r="I66" s="84">
        <v>2750</v>
      </c>
      <c r="J66" s="100">
        <v>2600</v>
      </c>
      <c r="K66" s="84">
        <v>2836</v>
      </c>
      <c r="L66" s="100">
        <v>2600</v>
      </c>
      <c r="M66" s="84">
        <v>2600</v>
      </c>
      <c r="N66" s="100">
        <v>2600</v>
      </c>
      <c r="O66" s="84">
        <v>2868</v>
      </c>
      <c r="P66" s="100">
        <v>2600</v>
      </c>
      <c r="Q66" s="101">
        <v>2578</v>
      </c>
      <c r="R66" s="100">
        <f t="shared" si="13"/>
        <v>20800</v>
      </c>
      <c r="S66" s="84">
        <f t="shared" si="13"/>
        <v>23556</v>
      </c>
      <c r="T66" s="109">
        <v>0.3</v>
      </c>
      <c r="U66" s="110">
        <f t="shared" si="9"/>
        <v>6240</v>
      </c>
      <c r="V66" s="112">
        <f t="shared" si="10"/>
        <v>7066.8</v>
      </c>
    </row>
    <row r="67" spans="1:22" s="50" customFormat="1" ht="18" customHeight="1" x14ac:dyDescent="0.25">
      <c r="A67" s="52" t="s">
        <v>56</v>
      </c>
      <c r="B67" s="100">
        <v>20</v>
      </c>
      <c r="C67" s="84">
        <v>0</v>
      </c>
      <c r="D67" s="100">
        <v>20</v>
      </c>
      <c r="E67" s="84">
        <v>0</v>
      </c>
      <c r="F67" s="100">
        <v>20</v>
      </c>
      <c r="G67" s="84">
        <v>0</v>
      </c>
      <c r="H67" s="100">
        <v>20</v>
      </c>
      <c r="I67" s="84">
        <v>0</v>
      </c>
      <c r="J67" s="100">
        <v>20</v>
      </c>
      <c r="K67" s="84">
        <v>0</v>
      </c>
      <c r="L67" s="100">
        <v>20</v>
      </c>
      <c r="M67" s="84">
        <v>0</v>
      </c>
      <c r="N67" s="100">
        <v>20</v>
      </c>
      <c r="O67" s="84">
        <v>0</v>
      </c>
      <c r="P67" s="100">
        <v>20</v>
      </c>
      <c r="Q67" s="84">
        <v>0</v>
      </c>
      <c r="R67" s="100">
        <f t="shared" si="13"/>
        <v>160</v>
      </c>
      <c r="S67" s="84">
        <f t="shared" si="13"/>
        <v>0</v>
      </c>
      <c r="T67" s="109">
        <v>5</v>
      </c>
      <c r="U67" s="110">
        <f t="shared" si="9"/>
        <v>800</v>
      </c>
      <c r="V67" s="112">
        <f t="shared" si="10"/>
        <v>0</v>
      </c>
    </row>
    <row r="68" spans="1:22" s="50" customFormat="1" ht="18" customHeight="1" x14ac:dyDescent="0.25">
      <c r="A68" s="52" t="s">
        <v>57</v>
      </c>
      <c r="B68" s="100">
        <v>2600</v>
      </c>
      <c r="C68" s="101">
        <f>2273*2</f>
        <v>4546</v>
      </c>
      <c r="D68" s="100">
        <v>2600</v>
      </c>
      <c r="E68" s="101">
        <f>1331*2</f>
        <v>2662</v>
      </c>
      <c r="F68" s="100">
        <v>2600</v>
      </c>
      <c r="G68" s="84">
        <v>2716</v>
      </c>
      <c r="H68" s="100">
        <v>2600</v>
      </c>
      <c r="I68" s="84">
        <v>2750</v>
      </c>
      <c r="J68" s="100">
        <v>2600</v>
      </c>
      <c r="K68" s="84">
        <v>2836</v>
      </c>
      <c r="L68" s="100">
        <v>2600</v>
      </c>
      <c r="M68" s="84">
        <v>2600</v>
      </c>
      <c r="N68" s="100">
        <v>2600</v>
      </c>
      <c r="O68" s="84">
        <v>2868</v>
      </c>
      <c r="P68" s="100">
        <v>2600</v>
      </c>
      <c r="Q68" s="101">
        <v>2578</v>
      </c>
      <c r="R68" s="100">
        <f t="shared" si="13"/>
        <v>20800</v>
      </c>
      <c r="S68" s="84">
        <f t="shared" si="13"/>
        <v>23556</v>
      </c>
      <c r="T68" s="109">
        <v>0.3</v>
      </c>
      <c r="U68" s="110">
        <f t="shared" si="9"/>
        <v>6240</v>
      </c>
      <c r="V68" s="112">
        <f t="shared" si="10"/>
        <v>7066.8</v>
      </c>
    </row>
    <row r="69" spans="1:22" s="50" customFormat="1" ht="18" customHeight="1" x14ac:dyDescent="0.25">
      <c r="A69" s="52" t="s">
        <v>58</v>
      </c>
      <c r="B69" s="100">
        <v>2</v>
      </c>
      <c r="C69" s="84">
        <v>0</v>
      </c>
      <c r="D69" s="100">
        <v>2</v>
      </c>
      <c r="E69" s="84">
        <v>0</v>
      </c>
      <c r="F69" s="100">
        <v>2</v>
      </c>
      <c r="G69" s="84">
        <v>0</v>
      </c>
      <c r="H69" s="100">
        <v>2</v>
      </c>
      <c r="I69" s="84">
        <v>0</v>
      </c>
      <c r="J69" s="100">
        <v>2</v>
      </c>
      <c r="K69" s="84">
        <v>0</v>
      </c>
      <c r="L69" s="100">
        <v>2</v>
      </c>
      <c r="M69" s="84">
        <v>0</v>
      </c>
      <c r="N69" s="100">
        <v>2</v>
      </c>
      <c r="O69" s="84">
        <v>0</v>
      </c>
      <c r="P69" s="100">
        <v>2</v>
      </c>
      <c r="Q69" s="84">
        <v>0</v>
      </c>
      <c r="R69" s="100">
        <f t="shared" si="13"/>
        <v>16</v>
      </c>
      <c r="S69" s="84">
        <f t="shared" si="13"/>
        <v>0</v>
      </c>
      <c r="T69" s="109">
        <v>1.3</v>
      </c>
      <c r="U69" s="110">
        <f t="shared" si="9"/>
        <v>20.8</v>
      </c>
      <c r="V69" s="112">
        <f t="shared" si="10"/>
        <v>0</v>
      </c>
    </row>
    <row r="70" spans="1:22" s="50" customFormat="1" ht="18" customHeight="1" x14ac:dyDescent="0.25">
      <c r="A70" s="52" t="s">
        <v>50</v>
      </c>
      <c r="B70" s="100">
        <v>380</v>
      </c>
      <c r="C70" s="84">
        <v>707</v>
      </c>
      <c r="D70" s="100">
        <v>380</v>
      </c>
      <c r="E70" s="84">
        <v>370</v>
      </c>
      <c r="F70" s="100">
        <v>380</v>
      </c>
      <c r="G70" s="84">
        <v>202</v>
      </c>
      <c r="H70" s="100">
        <v>380</v>
      </c>
      <c r="I70" s="84">
        <v>240</v>
      </c>
      <c r="J70" s="100">
        <v>380</v>
      </c>
      <c r="K70" s="84">
        <v>196</v>
      </c>
      <c r="L70" s="100">
        <v>380</v>
      </c>
      <c r="M70" s="84">
        <v>192</v>
      </c>
      <c r="N70" s="100">
        <v>380</v>
      </c>
      <c r="O70" s="84">
        <v>418</v>
      </c>
      <c r="P70" s="100">
        <v>380</v>
      </c>
      <c r="Q70" s="84">
        <v>383</v>
      </c>
      <c r="R70" s="100">
        <f t="shared" si="13"/>
        <v>3040</v>
      </c>
      <c r="S70" s="84">
        <f t="shared" si="13"/>
        <v>2708</v>
      </c>
      <c r="T70" s="109">
        <v>2.4</v>
      </c>
      <c r="U70" s="110">
        <f t="shared" si="9"/>
        <v>7296</v>
      </c>
      <c r="V70" s="112">
        <f t="shared" si="10"/>
        <v>6499.2</v>
      </c>
    </row>
    <row r="71" spans="1:22" s="50" customFormat="1" ht="18" customHeight="1" x14ac:dyDescent="0.25">
      <c r="A71" s="52" t="s">
        <v>59</v>
      </c>
      <c r="B71" s="100">
        <v>2</v>
      </c>
      <c r="C71" s="84">
        <v>0</v>
      </c>
      <c r="D71" s="100">
        <v>2</v>
      </c>
      <c r="E71" s="84">
        <v>0</v>
      </c>
      <c r="F71" s="100">
        <v>2</v>
      </c>
      <c r="G71" s="84">
        <v>0</v>
      </c>
      <c r="H71" s="100">
        <v>2</v>
      </c>
      <c r="I71" s="84">
        <v>0</v>
      </c>
      <c r="J71" s="100">
        <v>2</v>
      </c>
      <c r="K71" s="84">
        <v>0</v>
      </c>
      <c r="L71" s="100">
        <v>2</v>
      </c>
      <c r="M71" s="84">
        <v>0</v>
      </c>
      <c r="N71" s="100">
        <v>2</v>
      </c>
      <c r="O71" s="84">
        <v>0</v>
      </c>
      <c r="P71" s="100">
        <v>2</v>
      </c>
      <c r="Q71" s="84">
        <v>0</v>
      </c>
      <c r="R71" s="100">
        <f t="shared" si="13"/>
        <v>16</v>
      </c>
      <c r="S71" s="84">
        <f t="shared" si="13"/>
        <v>0</v>
      </c>
      <c r="T71" s="109">
        <v>2.4</v>
      </c>
      <c r="U71" s="110">
        <f t="shared" si="9"/>
        <v>38.4</v>
      </c>
      <c r="V71" s="112">
        <f t="shared" si="10"/>
        <v>0</v>
      </c>
    </row>
    <row r="72" spans="1:22" s="50" customFormat="1" ht="18" customHeight="1" x14ac:dyDescent="0.25">
      <c r="A72" s="52" t="s">
        <v>60</v>
      </c>
      <c r="B72" s="100">
        <v>20</v>
      </c>
      <c r="C72" s="84">
        <v>0</v>
      </c>
      <c r="D72" s="100">
        <v>20</v>
      </c>
      <c r="E72" s="84">
        <v>35</v>
      </c>
      <c r="F72" s="100">
        <v>20</v>
      </c>
      <c r="G72" s="84">
        <v>0</v>
      </c>
      <c r="H72" s="100">
        <v>20</v>
      </c>
      <c r="I72" s="84">
        <v>186</v>
      </c>
      <c r="J72" s="100">
        <v>20</v>
      </c>
      <c r="K72" s="84">
        <v>37</v>
      </c>
      <c r="L72" s="100">
        <v>20</v>
      </c>
      <c r="M72" s="84">
        <v>71</v>
      </c>
      <c r="N72" s="100">
        <v>20</v>
      </c>
      <c r="O72" s="84">
        <v>53</v>
      </c>
      <c r="P72" s="100">
        <v>20</v>
      </c>
      <c r="Q72" s="84">
        <v>34</v>
      </c>
      <c r="R72" s="100">
        <f t="shared" si="13"/>
        <v>160</v>
      </c>
      <c r="S72" s="84">
        <f t="shared" si="13"/>
        <v>416</v>
      </c>
      <c r="T72" s="109">
        <v>30</v>
      </c>
      <c r="U72" s="110">
        <f t="shared" si="9"/>
        <v>4800</v>
      </c>
      <c r="V72" s="112">
        <f t="shared" si="10"/>
        <v>12480</v>
      </c>
    </row>
    <row r="73" spans="1:22" s="50" customFormat="1" ht="18" customHeight="1" x14ac:dyDescent="0.25">
      <c r="A73" s="52" t="s">
        <v>61</v>
      </c>
      <c r="B73" s="100">
        <v>20</v>
      </c>
      <c r="C73" s="84">
        <v>0</v>
      </c>
      <c r="D73" s="100">
        <v>20</v>
      </c>
      <c r="E73" s="84">
        <v>0</v>
      </c>
      <c r="F73" s="100">
        <v>20</v>
      </c>
      <c r="G73" s="84">
        <v>0</v>
      </c>
      <c r="H73" s="100">
        <v>20</v>
      </c>
      <c r="I73" s="84">
        <v>0</v>
      </c>
      <c r="J73" s="100">
        <v>20</v>
      </c>
      <c r="K73" s="84">
        <v>0</v>
      </c>
      <c r="L73" s="100">
        <v>20</v>
      </c>
      <c r="M73" s="84">
        <v>0</v>
      </c>
      <c r="N73" s="100">
        <v>20</v>
      </c>
      <c r="O73" s="84">
        <v>0</v>
      </c>
      <c r="P73" s="100">
        <v>20</v>
      </c>
      <c r="Q73" s="84">
        <v>0</v>
      </c>
      <c r="R73" s="100">
        <f t="shared" si="13"/>
        <v>160</v>
      </c>
      <c r="S73" s="84">
        <f t="shared" si="13"/>
        <v>0</v>
      </c>
      <c r="T73" s="109">
        <v>0.7</v>
      </c>
      <c r="U73" s="110">
        <f t="shared" si="9"/>
        <v>112</v>
      </c>
      <c r="V73" s="112">
        <f t="shared" si="10"/>
        <v>0</v>
      </c>
    </row>
    <row r="74" spans="1:22" s="50" customFormat="1" ht="18" customHeight="1" x14ac:dyDescent="0.25">
      <c r="A74" s="52" t="s">
        <v>73</v>
      </c>
      <c r="B74" s="100">
        <v>2600</v>
      </c>
      <c r="C74" s="101">
        <f>2273*2</f>
        <v>4546</v>
      </c>
      <c r="D74" s="100">
        <v>2600</v>
      </c>
      <c r="E74" s="101">
        <f>1331*2</f>
        <v>2662</v>
      </c>
      <c r="F74" s="100">
        <v>2600</v>
      </c>
      <c r="G74" s="84">
        <v>2716</v>
      </c>
      <c r="H74" s="100">
        <v>2600</v>
      </c>
      <c r="I74" s="84">
        <v>2750</v>
      </c>
      <c r="J74" s="100">
        <v>2600</v>
      </c>
      <c r="K74" s="84">
        <v>2836</v>
      </c>
      <c r="L74" s="100">
        <v>2600</v>
      </c>
      <c r="M74" s="84">
        <v>2600</v>
      </c>
      <c r="N74" s="100">
        <v>2600</v>
      </c>
      <c r="O74" s="84">
        <v>2868</v>
      </c>
      <c r="P74" s="100">
        <v>2600</v>
      </c>
      <c r="Q74" s="101">
        <v>2578</v>
      </c>
      <c r="R74" s="100">
        <f t="shared" si="13"/>
        <v>20800</v>
      </c>
      <c r="S74" s="84">
        <f t="shared" si="13"/>
        <v>23556</v>
      </c>
      <c r="T74" s="109">
        <v>1.5</v>
      </c>
      <c r="U74" s="110">
        <f t="shared" si="9"/>
        <v>31200</v>
      </c>
      <c r="V74" s="112">
        <f t="shared" si="10"/>
        <v>35334</v>
      </c>
    </row>
    <row r="75" spans="1:22" s="50" customFormat="1" ht="18" customHeight="1" x14ac:dyDescent="0.25">
      <c r="A75" s="52" t="s">
        <v>62</v>
      </c>
      <c r="B75" s="100">
        <v>150</v>
      </c>
      <c r="C75" s="84">
        <v>664</v>
      </c>
      <c r="D75" s="100">
        <v>150</v>
      </c>
      <c r="E75" s="84">
        <v>0</v>
      </c>
      <c r="F75" s="100">
        <v>150</v>
      </c>
      <c r="G75" s="84">
        <v>0</v>
      </c>
      <c r="H75" s="100">
        <v>150</v>
      </c>
      <c r="I75" s="84">
        <v>181</v>
      </c>
      <c r="J75" s="100">
        <v>150</v>
      </c>
      <c r="K75" s="84">
        <v>126</v>
      </c>
      <c r="L75" s="100">
        <v>150</v>
      </c>
      <c r="M75" s="84">
        <v>40</v>
      </c>
      <c r="N75" s="100">
        <v>150</v>
      </c>
      <c r="O75" s="84">
        <v>129</v>
      </c>
      <c r="P75" s="100">
        <v>150</v>
      </c>
      <c r="Q75" s="84">
        <v>146</v>
      </c>
      <c r="R75" s="100">
        <f t="shared" si="13"/>
        <v>1200</v>
      </c>
      <c r="S75" s="84">
        <f t="shared" si="13"/>
        <v>1286</v>
      </c>
      <c r="T75" s="109">
        <v>4.9000000000000004</v>
      </c>
      <c r="U75" s="110">
        <f t="shared" si="9"/>
        <v>5880</v>
      </c>
      <c r="V75" s="112">
        <f t="shared" si="10"/>
        <v>6301.4000000000005</v>
      </c>
    </row>
    <row r="76" spans="1:22" s="50" customFormat="1" ht="18" customHeight="1" x14ac:dyDescent="0.25">
      <c r="A76" s="52" t="s">
        <v>63</v>
      </c>
      <c r="B76" s="100">
        <v>2600</v>
      </c>
      <c r="C76" s="101">
        <f>2273*2</f>
        <v>4546</v>
      </c>
      <c r="D76" s="100">
        <v>2600</v>
      </c>
      <c r="E76" s="101">
        <f>1331*2</f>
        <v>2662</v>
      </c>
      <c r="F76" s="100">
        <v>2600</v>
      </c>
      <c r="G76" s="84">
        <v>2716</v>
      </c>
      <c r="H76" s="100">
        <v>2600</v>
      </c>
      <c r="I76" s="84">
        <v>2750</v>
      </c>
      <c r="J76" s="100">
        <v>2600</v>
      </c>
      <c r="K76" s="84">
        <v>2836</v>
      </c>
      <c r="L76" s="100">
        <v>2600</v>
      </c>
      <c r="M76" s="84">
        <v>2600</v>
      </c>
      <c r="N76" s="100">
        <v>2600</v>
      </c>
      <c r="O76" s="84">
        <v>2868</v>
      </c>
      <c r="P76" s="100">
        <v>2600</v>
      </c>
      <c r="Q76" s="101">
        <v>2578</v>
      </c>
      <c r="R76" s="100">
        <f t="shared" si="13"/>
        <v>20800</v>
      </c>
      <c r="S76" s="84">
        <f t="shared" si="13"/>
        <v>23556</v>
      </c>
      <c r="T76" s="109">
        <v>0.3</v>
      </c>
      <c r="U76" s="110">
        <f t="shared" si="9"/>
        <v>6240</v>
      </c>
      <c r="V76" s="112">
        <f t="shared" si="10"/>
        <v>7066.8</v>
      </c>
    </row>
    <row r="77" spans="1:22" s="50" customFormat="1" ht="18" customHeight="1" x14ac:dyDescent="0.25">
      <c r="A77" s="52" t="s">
        <v>64</v>
      </c>
      <c r="B77" s="100">
        <v>22</v>
      </c>
      <c r="C77" s="84">
        <v>0</v>
      </c>
      <c r="D77" s="100">
        <v>22</v>
      </c>
      <c r="E77" s="84">
        <v>0</v>
      </c>
      <c r="F77" s="100">
        <v>22</v>
      </c>
      <c r="G77" s="84">
        <v>0</v>
      </c>
      <c r="H77" s="100">
        <v>22</v>
      </c>
      <c r="I77" s="84">
        <v>0</v>
      </c>
      <c r="J77" s="100">
        <v>22</v>
      </c>
      <c r="K77" s="84">
        <v>0</v>
      </c>
      <c r="L77" s="100">
        <v>22</v>
      </c>
      <c r="M77" s="84">
        <v>26</v>
      </c>
      <c r="N77" s="100">
        <v>22</v>
      </c>
      <c r="O77" s="84">
        <v>0</v>
      </c>
      <c r="P77" s="100">
        <v>22</v>
      </c>
      <c r="Q77" s="84">
        <v>21</v>
      </c>
      <c r="R77" s="100">
        <f t="shared" si="13"/>
        <v>176</v>
      </c>
      <c r="S77" s="84">
        <f t="shared" si="13"/>
        <v>47</v>
      </c>
      <c r="T77" s="109">
        <v>2.4</v>
      </c>
      <c r="U77" s="110">
        <f t="shared" si="9"/>
        <v>422.4</v>
      </c>
      <c r="V77" s="112">
        <f t="shared" si="10"/>
        <v>112.8</v>
      </c>
    </row>
    <row r="78" spans="1:22" s="50" customFormat="1" ht="18" customHeight="1" x14ac:dyDescent="0.25">
      <c r="A78" s="52" t="s">
        <v>65</v>
      </c>
      <c r="B78" s="100">
        <v>22</v>
      </c>
      <c r="C78" s="84">
        <v>0</v>
      </c>
      <c r="D78" s="100">
        <v>22</v>
      </c>
      <c r="E78" s="84">
        <v>0</v>
      </c>
      <c r="F78" s="100">
        <v>22</v>
      </c>
      <c r="G78" s="84">
        <v>0</v>
      </c>
      <c r="H78" s="100">
        <v>22</v>
      </c>
      <c r="I78" s="84">
        <v>0</v>
      </c>
      <c r="J78" s="100">
        <v>22</v>
      </c>
      <c r="K78" s="84">
        <v>0</v>
      </c>
      <c r="L78" s="100">
        <v>22</v>
      </c>
      <c r="M78" s="84">
        <v>214</v>
      </c>
      <c r="N78" s="100">
        <v>22</v>
      </c>
      <c r="O78" s="84">
        <v>0</v>
      </c>
      <c r="P78" s="100">
        <v>22</v>
      </c>
      <c r="Q78" s="84">
        <v>24</v>
      </c>
      <c r="R78" s="100">
        <f t="shared" si="13"/>
        <v>176</v>
      </c>
      <c r="S78" s="84">
        <f t="shared" si="13"/>
        <v>238</v>
      </c>
      <c r="T78" s="109">
        <v>2.4</v>
      </c>
      <c r="U78" s="110">
        <f t="shared" si="9"/>
        <v>422.4</v>
      </c>
      <c r="V78" s="112">
        <f t="shared" si="10"/>
        <v>571.19999999999993</v>
      </c>
    </row>
    <row r="79" spans="1:22" s="50" customFormat="1" ht="18" customHeight="1" x14ac:dyDescent="0.25">
      <c r="A79" s="52" t="s">
        <v>66</v>
      </c>
      <c r="B79" s="100">
        <v>2</v>
      </c>
      <c r="C79" s="84">
        <v>0</v>
      </c>
      <c r="D79" s="100">
        <v>2</v>
      </c>
      <c r="E79" s="84">
        <v>0</v>
      </c>
      <c r="F79" s="100">
        <v>2</v>
      </c>
      <c r="G79" s="84">
        <v>0</v>
      </c>
      <c r="H79" s="100">
        <v>2</v>
      </c>
      <c r="I79" s="84">
        <v>0</v>
      </c>
      <c r="J79" s="100">
        <v>2</v>
      </c>
      <c r="K79" s="84">
        <v>0</v>
      </c>
      <c r="L79" s="100">
        <v>2</v>
      </c>
      <c r="M79" s="84">
        <v>0</v>
      </c>
      <c r="N79" s="100">
        <v>2</v>
      </c>
      <c r="O79" s="84">
        <v>0</v>
      </c>
      <c r="P79" s="100">
        <v>2</v>
      </c>
      <c r="Q79" s="84">
        <v>0</v>
      </c>
      <c r="R79" s="100">
        <f t="shared" si="13"/>
        <v>16</v>
      </c>
      <c r="S79" s="84">
        <f t="shared" si="13"/>
        <v>0</v>
      </c>
      <c r="T79" s="109">
        <v>5.4</v>
      </c>
      <c r="U79" s="110">
        <f t="shared" si="9"/>
        <v>86.4</v>
      </c>
      <c r="V79" s="112">
        <f t="shared" si="10"/>
        <v>0</v>
      </c>
    </row>
    <row r="80" spans="1:22" s="50" customFormat="1" ht="18" customHeight="1" x14ac:dyDescent="0.25">
      <c r="A80" s="52" t="s">
        <v>67</v>
      </c>
      <c r="B80" s="100">
        <v>2</v>
      </c>
      <c r="C80" s="84">
        <v>0</v>
      </c>
      <c r="D80" s="100">
        <v>2</v>
      </c>
      <c r="E80" s="84">
        <v>0</v>
      </c>
      <c r="F80" s="100">
        <v>2</v>
      </c>
      <c r="G80" s="84">
        <v>0</v>
      </c>
      <c r="H80" s="100">
        <v>2</v>
      </c>
      <c r="I80" s="84">
        <v>0</v>
      </c>
      <c r="J80" s="100">
        <v>2</v>
      </c>
      <c r="K80" s="84">
        <v>0</v>
      </c>
      <c r="L80" s="100">
        <v>2</v>
      </c>
      <c r="M80" s="84">
        <v>0</v>
      </c>
      <c r="N80" s="100">
        <v>2</v>
      </c>
      <c r="O80" s="84">
        <v>0</v>
      </c>
      <c r="P80" s="100">
        <v>2</v>
      </c>
      <c r="Q80" s="84">
        <v>0</v>
      </c>
      <c r="R80" s="100">
        <f t="shared" si="13"/>
        <v>16</v>
      </c>
      <c r="S80" s="84">
        <f t="shared" si="13"/>
        <v>0</v>
      </c>
      <c r="T80" s="109">
        <v>4.5</v>
      </c>
      <c r="U80" s="110">
        <f t="shared" si="9"/>
        <v>72</v>
      </c>
      <c r="V80" s="112">
        <f t="shared" si="10"/>
        <v>0</v>
      </c>
    </row>
    <row r="81" spans="1:22" s="50" customFormat="1" ht="18" customHeight="1" x14ac:dyDescent="0.25">
      <c r="A81" s="52" t="s">
        <v>68</v>
      </c>
      <c r="B81" s="100">
        <v>2</v>
      </c>
      <c r="C81" s="84">
        <v>0</v>
      </c>
      <c r="D81" s="100">
        <v>2</v>
      </c>
      <c r="E81" s="84">
        <v>0</v>
      </c>
      <c r="F81" s="100">
        <v>2</v>
      </c>
      <c r="G81" s="84">
        <v>0</v>
      </c>
      <c r="H81" s="100">
        <v>2</v>
      </c>
      <c r="I81" s="84">
        <v>0</v>
      </c>
      <c r="J81" s="100">
        <v>2</v>
      </c>
      <c r="K81" s="84">
        <v>0</v>
      </c>
      <c r="L81" s="100">
        <v>2</v>
      </c>
      <c r="M81" s="84">
        <v>0</v>
      </c>
      <c r="N81" s="100">
        <v>2</v>
      </c>
      <c r="O81" s="84">
        <v>0</v>
      </c>
      <c r="P81" s="100">
        <v>2</v>
      </c>
      <c r="Q81" s="84">
        <v>0</v>
      </c>
      <c r="R81" s="100">
        <f t="shared" si="13"/>
        <v>16</v>
      </c>
      <c r="S81" s="84">
        <f t="shared" si="13"/>
        <v>0</v>
      </c>
      <c r="T81" s="109">
        <v>4.5</v>
      </c>
      <c r="U81" s="110">
        <f t="shared" si="9"/>
        <v>72</v>
      </c>
      <c r="V81" s="112">
        <f t="shared" si="10"/>
        <v>0</v>
      </c>
    </row>
    <row r="82" spans="1:22" s="50" customFormat="1" ht="18" customHeight="1" thickBot="1" x14ac:dyDescent="0.3">
      <c r="A82" s="114" t="s">
        <v>69</v>
      </c>
      <c r="B82" s="115">
        <v>20</v>
      </c>
      <c r="C82" s="88">
        <v>0</v>
      </c>
      <c r="D82" s="115">
        <v>20</v>
      </c>
      <c r="E82" s="88">
        <v>0</v>
      </c>
      <c r="F82" s="115">
        <v>20</v>
      </c>
      <c r="G82" s="88">
        <v>0</v>
      </c>
      <c r="H82" s="115">
        <v>20</v>
      </c>
      <c r="I82" s="88">
        <v>0</v>
      </c>
      <c r="J82" s="115">
        <v>20</v>
      </c>
      <c r="K82" s="88">
        <v>109</v>
      </c>
      <c r="L82" s="115">
        <v>20</v>
      </c>
      <c r="M82" s="88">
        <v>0</v>
      </c>
      <c r="N82" s="115">
        <v>20</v>
      </c>
      <c r="O82" s="88">
        <v>0</v>
      </c>
      <c r="P82" s="115">
        <v>20</v>
      </c>
      <c r="Q82" s="88">
        <v>0</v>
      </c>
      <c r="R82" s="115">
        <f t="shared" si="13"/>
        <v>160</v>
      </c>
      <c r="S82" s="88">
        <f t="shared" si="13"/>
        <v>109</v>
      </c>
      <c r="T82" s="109">
        <v>11.3</v>
      </c>
      <c r="U82" s="110">
        <f t="shared" si="9"/>
        <v>1808</v>
      </c>
      <c r="V82" s="112">
        <f t="shared" si="10"/>
        <v>1231.7</v>
      </c>
    </row>
    <row r="83" spans="1:22" s="50" customFormat="1" ht="18" customHeight="1" thickBot="1" x14ac:dyDescent="0.3">
      <c r="A83" s="118" t="s">
        <v>15</v>
      </c>
      <c r="B83" s="120">
        <f>SUM(B64:B82)</f>
        <v>13744</v>
      </c>
      <c r="C83" s="116">
        <f>SUM(C64:C82)</f>
        <v>24101</v>
      </c>
      <c r="D83" s="120">
        <f t="shared" ref="D83:S83" si="14">SUM(D64:D82)</f>
        <v>13744</v>
      </c>
      <c r="E83" s="116">
        <f t="shared" si="14"/>
        <v>13747</v>
      </c>
      <c r="F83" s="120">
        <f t="shared" si="14"/>
        <v>13744</v>
      </c>
      <c r="G83" s="116">
        <f t="shared" si="14"/>
        <v>13920</v>
      </c>
      <c r="H83" s="120">
        <f t="shared" si="14"/>
        <v>13744</v>
      </c>
      <c r="I83" s="116">
        <f t="shared" si="14"/>
        <v>14357</v>
      </c>
      <c r="J83" s="120">
        <f t="shared" si="14"/>
        <v>13744</v>
      </c>
      <c r="K83" s="116">
        <f t="shared" si="14"/>
        <v>14784</v>
      </c>
      <c r="L83" s="120">
        <f t="shared" si="14"/>
        <v>13744</v>
      </c>
      <c r="M83" s="116">
        <f t="shared" si="14"/>
        <v>13674</v>
      </c>
      <c r="N83" s="120">
        <f t="shared" si="14"/>
        <v>13744</v>
      </c>
      <c r="O83" s="116">
        <f t="shared" si="14"/>
        <v>15068</v>
      </c>
      <c r="P83" s="120">
        <f t="shared" si="14"/>
        <v>13744</v>
      </c>
      <c r="Q83" s="116">
        <f t="shared" si="14"/>
        <v>13584</v>
      </c>
      <c r="R83" s="120">
        <f t="shared" si="14"/>
        <v>109952</v>
      </c>
      <c r="S83" s="116">
        <f t="shared" si="14"/>
        <v>123235</v>
      </c>
      <c r="T83" s="107" t="s">
        <v>80</v>
      </c>
      <c r="U83" s="111">
        <f>SUM(U60:U82)</f>
        <v>136710.39999999999</v>
      </c>
      <c r="V83" s="113">
        <f>SUM(V60:V82)</f>
        <v>154390.5</v>
      </c>
    </row>
    <row r="84" spans="1:22" s="50" customFormat="1" ht="18" customHeight="1" thickBot="1" x14ac:dyDescent="0.3">
      <c r="A84" s="119" t="s">
        <v>83</v>
      </c>
      <c r="B84" s="121">
        <f t="shared" ref="B84:S84" si="15">SUMPRODUCT(B60:B82,$T$60:$T$82)</f>
        <v>17088.8</v>
      </c>
      <c r="C84" s="117">
        <f t="shared" si="15"/>
        <v>27079.599999999995</v>
      </c>
      <c r="D84" s="121">
        <f t="shared" si="15"/>
        <v>17088.8</v>
      </c>
      <c r="E84" s="117">
        <f t="shared" si="15"/>
        <v>16209.400000000001</v>
      </c>
      <c r="F84" s="121">
        <f t="shared" si="15"/>
        <v>17088.8</v>
      </c>
      <c r="G84" s="117">
        <f t="shared" si="15"/>
        <v>15415.999999999996</v>
      </c>
      <c r="H84" s="121">
        <f t="shared" si="15"/>
        <v>17088.8</v>
      </c>
      <c r="I84" s="117">
        <f t="shared" si="15"/>
        <v>21316.9</v>
      </c>
      <c r="J84" s="121">
        <f t="shared" si="15"/>
        <v>17088.8</v>
      </c>
      <c r="K84" s="117">
        <f t="shared" si="15"/>
        <v>19252.699999999997</v>
      </c>
      <c r="L84" s="121">
        <f t="shared" si="15"/>
        <v>17088.8</v>
      </c>
      <c r="M84" s="117">
        <f t="shared" si="15"/>
        <v>18278.8</v>
      </c>
      <c r="N84" s="121">
        <f t="shared" si="15"/>
        <v>17088.8</v>
      </c>
      <c r="O84" s="117">
        <f t="shared" si="15"/>
        <v>19462.900000000001</v>
      </c>
      <c r="P84" s="121">
        <f t="shared" si="15"/>
        <v>17088.8</v>
      </c>
      <c r="Q84" s="117">
        <f t="shared" si="15"/>
        <v>17374.2</v>
      </c>
      <c r="R84" s="121">
        <f t="shared" si="15"/>
        <v>136710.39999999999</v>
      </c>
      <c r="S84" s="117">
        <f t="shared" si="15"/>
        <v>154390.5</v>
      </c>
    </row>
    <row r="85" spans="1:22" s="50" customFormat="1" ht="18" customHeight="1" x14ac:dyDescent="0.25">
      <c r="A85" s="77" t="s">
        <v>82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49"/>
      <c r="S85" s="49"/>
    </row>
    <row r="86" spans="1:22" s="50" customFormat="1" ht="18" customHeight="1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49"/>
      <c r="S86" s="49"/>
    </row>
    <row r="87" spans="1:22" ht="18" customHeight="1" x14ac:dyDescent="0.25">
      <c r="A87" s="4" t="s">
        <v>85</v>
      </c>
    </row>
    <row r="88" spans="1:22" ht="18" customHeight="1" x14ac:dyDescent="0.25">
      <c r="A88" s="4" t="s">
        <v>84</v>
      </c>
    </row>
  </sheetData>
  <sheetProtection selectLockedCells="1" selectUnlockedCells="1"/>
  <mergeCells count="52">
    <mergeCell ref="R16:S16"/>
    <mergeCell ref="P16:Q16"/>
    <mergeCell ref="A1:S1"/>
    <mergeCell ref="A2:S2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L16:M16"/>
    <mergeCell ref="N16:O16"/>
    <mergeCell ref="B16:C16"/>
    <mergeCell ref="D16:E16"/>
    <mergeCell ref="F16:G16"/>
    <mergeCell ref="H16:I16"/>
    <mergeCell ref="J16:K16"/>
    <mergeCell ref="D26:E26"/>
    <mergeCell ref="F26:G26"/>
    <mergeCell ref="H26:I26"/>
    <mergeCell ref="J26:K26"/>
    <mergeCell ref="R21:S21"/>
    <mergeCell ref="A25:S25"/>
    <mergeCell ref="L26:M26"/>
    <mergeCell ref="R26:S26"/>
    <mergeCell ref="L21:M21"/>
    <mergeCell ref="N21:O21"/>
    <mergeCell ref="P21:Q21"/>
    <mergeCell ref="B21:C21"/>
    <mergeCell ref="D21:E21"/>
    <mergeCell ref="F21:G21"/>
    <mergeCell ref="H21:I21"/>
    <mergeCell ref="J21:K21"/>
    <mergeCell ref="T26:V26"/>
    <mergeCell ref="T58:V58"/>
    <mergeCell ref="A54:Q54"/>
    <mergeCell ref="B56:S56"/>
    <mergeCell ref="R58:S58"/>
    <mergeCell ref="L58:M58"/>
    <mergeCell ref="N58:O58"/>
    <mergeCell ref="P58:Q58"/>
    <mergeCell ref="B58:C58"/>
    <mergeCell ref="D58:E58"/>
    <mergeCell ref="F58:G58"/>
    <mergeCell ref="H58:I58"/>
    <mergeCell ref="J58:K58"/>
    <mergeCell ref="N26:O26"/>
    <mergeCell ref="P26:Q26"/>
    <mergeCell ref="B26:C26"/>
  </mergeCells>
  <phoneticPr fontId="24" type="noConversion"/>
  <conditionalFormatting sqref="D1:D2 H1:H2 L1:L2 P1:P2 D5 H5 L5 P5 D14:D15 H14:H15 L14:L15 P14:P15 D20 H20 L20 D25 H25 L25 P25 L85:L87 D85:D65537 H85:H65537 P85:P65537 L93:L65516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5 H55 L55 P55 D57 H57 L57 P57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6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Cunha Fonseca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2025-09-11T15:34:35Z</dcterms:modified>
  <cp:category/>
  <cp:contentStatus/>
</cp:coreProperties>
</file>