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AMBULATORIOS\3-SIM JACAREÍ\Contrato de Gestão\"/>
    </mc:Choice>
  </mc:AlternateContent>
  <xr:revisionPtr revIDLastSave="0" documentId="8_{7DA64FBC-5006-4388-9A10-FFDB41869D48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6" i="2" l="1"/>
  <c r="AA26" i="2"/>
  <c r="Z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Z38" i="2"/>
  <c r="AA38" i="2"/>
  <c r="Z39" i="2"/>
  <c r="AA39" i="2"/>
  <c r="Z40" i="2"/>
  <c r="AA40" i="2"/>
  <c r="Z41" i="2"/>
  <c r="AA41" i="2"/>
  <c r="Z42" i="2"/>
  <c r="AA42" i="2"/>
  <c r="Z43" i="2"/>
  <c r="AA43" i="2"/>
  <c r="AA25" i="2"/>
  <c r="Z25" i="2"/>
  <c r="B44" i="2"/>
  <c r="C44" i="2"/>
  <c r="D44" i="2"/>
  <c r="E44" i="2"/>
  <c r="F44" i="2"/>
  <c r="G44" i="2"/>
  <c r="H44" i="2"/>
  <c r="I44" i="2"/>
  <c r="J44" i="2"/>
  <c r="K44" i="2"/>
  <c r="L44" i="2"/>
  <c r="M44" i="2"/>
  <c r="O44" i="2"/>
  <c r="P44" i="2"/>
  <c r="Q44" i="2"/>
  <c r="R44" i="2"/>
  <c r="S44" i="2"/>
  <c r="T44" i="2"/>
  <c r="V44" i="2"/>
  <c r="X44" i="2"/>
  <c r="N44" i="2"/>
  <c r="U37" i="2"/>
  <c r="U44" i="2" s="1"/>
  <c r="Y27" i="2"/>
  <c r="Y44" i="2" s="1"/>
  <c r="W27" i="2"/>
  <c r="W44" i="2" s="1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A20" i="2"/>
  <c r="Z20" i="2"/>
  <c r="Z21" i="2" s="1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A15" i="2"/>
  <c r="Z15" i="2"/>
  <c r="Z16" i="2" s="1"/>
  <c r="Y11" i="2"/>
  <c r="X11" i="2"/>
  <c r="V11" i="2"/>
  <c r="T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C11" i="2"/>
  <c r="B11" i="2"/>
  <c r="Z10" i="2"/>
  <c r="S10" i="2"/>
  <c r="AA10" i="2" s="1"/>
  <c r="AA9" i="2"/>
  <c r="Z9" i="2"/>
  <c r="Z8" i="2"/>
  <c r="K8" i="2"/>
  <c r="K11" i="2" s="1"/>
  <c r="Z7" i="2"/>
  <c r="W7" i="2"/>
  <c r="W11" i="2" s="1"/>
  <c r="U7" i="2"/>
  <c r="U11" i="2" s="1"/>
  <c r="S7" i="2"/>
  <c r="S11" i="2" s="1"/>
  <c r="Z44" i="2" l="1"/>
  <c r="AA37" i="2"/>
  <c r="AA27" i="2"/>
  <c r="AA44" i="2" s="1"/>
  <c r="AA8" i="2"/>
  <c r="AA7" i="2"/>
  <c r="Z11" i="2"/>
  <c r="AA16" i="2"/>
  <c r="AA21" i="2"/>
  <c r="AA11" i="2" l="1"/>
</calcChain>
</file>

<file path=xl/sharedStrings.xml><?xml version="1.0" encoding="utf-8"?>
<sst xmlns="http://schemas.openxmlformats.org/spreadsheetml/2006/main" count="195" uniqueCount="52">
  <si>
    <t>Acompanhamento Contrato de Gestão SIM - Serviço Integrado de Medicina - 2018</t>
  </si>
  <si>
    <t>Metas x Disponibilizado</t>
  </si>
  <si>
    <t>Janeiro</t>
  </si>
  <si>
    <t>Fevereiro</t>
  </si>
  <si>
    <t>Março</t>
  </si>
  <si>
    <t>Abril</t>
  </si>
  <si>
    <t>Maio</t>
  </si>
  <si>
    <t>Junho</t>
  </si>
  <si>
    <t>Meta</t>
  </si>
  <si>
    <t>Disp.</t>
  </si>
  <si>
    <t>Realiz.</t>
  </si>
  <si>
    <t>Primeira Consulta</t>
  </si>
  <si>
    <t>Interconsulta</t>
  </si>
  <si>
    <t>Consulta subsequente</t>
  </si>
  <si>
    <t>CIRURGIA AMBULATORIAL</t>
  </si>
  <si>
    <t>Cirurgia Menor Ambulatorial (CMA)</t>
  </si>
  <si>
    <t>Eletrocardiograma</t>
  </si>
  <si>
    <t>Julho</t>
  </si>
  <si>
    <t>Agosto</t>
  </si>
  <si>
    <t>Setembro</t>
  </si>
  <si>
    <t>Outubro</t>
  </si>
  <si>
    <t>Novembro</t>
  </si>
  <si>
    <t>Dezembro</t>
  </si>
  <si>
    <t>Radiologia</t>
  </si>
  <si>
    <t>TOTAL</t>
  </si>
  <si>
    <t>Eletroencefalograma</t>
  </si>
  <si>
    <t>Ecocardiograma</t>
  </si>
  <si>
    <t>Ultrassonografia</t>
  </si>
  <si>
    <t>Vasectomia</t>
  </si>
  <si>
    <t>Consulta Médica Mutirão (disponibilizado)</t>
  </si>
  <si>
    <t>Endoscopia</t>
  </si>
  <si>
    <t xml:space="preserve">Biopsia Ossea </t>
  </si>
  <si>
    <t>Crioterapia</t>
  </si>
  <si>
    <t>Mapeamento de Retina</t>
  </si>
  <si>
    <t>Mielograma</t>
  </si>
  <si>
    <t>Prick Test c/ Tratamento</t>
  </si>
  <si>
    <t>Punção de Liquor - LCR</t>
  </si>
  <si>
    <t xml:space="preserve">Ultrassonografia com Doppler </t>
  </si>
  <si>
    <t>Atualizado em : 17/01/2019</t>
  </si>
  <si>
    <t>TOTAL 2018</t>
  </si>
  <si>
    <t>Colonoscopia</t>
  </si>
  <si>
    <t>Holter</t>
  </si>
  <si>
    <t>Mapa</t>
  </si>
  <si>
    <t>Ultrassonografia Morfológico</t>
  </si>
  <si>
    <t>PROCEDIMENTOS / SADT</t>
  </si>
  <si>
    <t>CONSULTAS NÃO MÉDICA</t>
  </si>
  <si>
    <t>Consultas Não Médica</t>
  </si>
  <si>
    <t>ATENDIMENTOS AMBULATORIAIS</t>
  </si>
  <si>
    <t xml:space="preserve">CONSULTAS MÉDICAS </t>
  </si>
  <si>
    <t>Interconsulta + Consulta Subsequente</t>
  </si>
  <si>
    <t>Metas repactuadas conforme Termo Aditivo nº 2.002.03/17.18</t>
  </si>
  <si>
    <t>Fonte : Fastmedic - Sistema de Gestão em Saúde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</si>
</sst>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8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9" borderId="3" xfId="0" applyFont="1" applyFill="1" applyBorder="1" applyAlignment="1">
      <alignment wrapText="1"/>
    </xf>
    <xf numFmtId="0" fontId="12" fillId="9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1" applyNumberFormat="1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19" fillId="0" borderId="0" xfId="0" applyFont="1"/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9" borderId="42" xfId="0" applyFont="1" applyFill="1" applyBorder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4" fillId="9" borderId="3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9" borderId="2" xfId="0" applyFont="1" applyFill="1" applyBorder="1" applyAlignment="1">
      <alignment horizontal="center" wrapText="1"/>
    </xf>
    <xf numFmtId="0" fontId="12" fillId="9" borderId="17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20" fillId="0" borderId="0" xfId="0" applyFont="1" applyAlignment="1">
      <alignment horizontal="left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om" xfId="9" builtinId="26" customBuiltin="1"/>
    <cellStyle name="Error" xfId="13" xr:uid="{00000000-0005-0000-0000-000005000000}"/>
    <cellStyle name="Footnote" xfId="7" xr:uid="{00000000-0005-0000-0000-000006000000}"/>
    <cellStyle name="Heading" xfId="2" xr:uid="{00000000-0005-0000-0000-000007000000}"/>
    <cellStyle name="Neutro" xfId="10" builtinId="28" customBuiltin="1"/>
    <cellStyle name="Normal" xfId="0" builtinId="0"/>
    <cellStyle name="Nota" xfId="6" builtinId="10" customBuiltin="1"/>
    <cellStyle name="Porcentagem" xfId="1" builtinId="5"/>
    <cellStyle name="Ruim" xfId="11" builtinId="27" customBuiltin="1"/>
    <cellStyle name="Status" xfId="8" xr:uid="{00000000-0005-0000-0000-00000D000000}"/>
    <cellStyle name="Text" xfId="5" xr:uid="{00000000-0005-0000-0000-00000E000000}"/>
    <cellStyle name="Título 1" xfId="3" builtinId="16" customBuiltin="1"/>
    <cellStyle name="Título 2" xfId="4" builtinId="17" customBuiltin="1"/>
    <cellStyle name="Warning" xfId="12" xr:uid="{00000000-0005-0000-0000-000011000000}"/>
  </cellStyles>
  <dxfs count="2"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380207</xdr:colOff>
      <xdr:row>0</xdr:row>
      <xdr:rowOff>83343</xdr:rowOff>
    </xdr:from>
    <xdr:to>
      <xdr:col>26</xdr:col>
      <xdr:colOff>504032</xdr:colOff>
      <xdr:row>3</xdr:row>
      <xdr:rowOff>95249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93E7996-0A80-4001-850F-40E02212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5363" y="83343"/>
          <a:ext cx="814388" cy="690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CE6A-9547-4107-939C-13312E7E9F18}">
  <sheetPr>
    <pageSetUpPr fitToPage="1"/>
  </sheetPr>
  <dimension ref="A1:AA47"/>
  <sheetViews>
    <sheetView tabSelected="1" topLeftCell="H1" zoomScale="90" zoomScaleNormal="90" workbookViewId="0">
      <selection sqref="A1:AA1"/>
    </sheetView>
  </sheetViews>
  <sheetFormatPr defaultColWidth="9" defaultRowHeight="15" x14ac:dyDescent="0.25"/>
  <cols>
    <col min="1" max="1" width="51.28515625" style="1" customWidth="1"/>
    <col min="2" max="3" width="9.28515625" customWidth="1"/>
    <col min="4" max="5" width="9.28515625" style="2" customWidth="1"/>
    <col min="6" max="6" width="9.28515625" style="3" customWidth="1"/>
    <col min="7" max="7" width="9.28515625" customWidth="1"/>
    <col min="8" max="9" width="9.28515625" style="2" customWidth="1"/>
    <col min="10" max="10" width="9.28515625" style="3" customWidth="1"/>
    <col min="11" max="11" width="9.28515625" customWidth="1"/>
    <col min="12" max="13" width="9.28515625" style="2" customWidth="1"/>
    <col min="14" max="14" width="9.28515625" style="3" customWidth="1"/>
    <col min="15" max="15" width="9.28515625" customWidth="1"/>
    <col min="16" max="16" width="9.28515625" style="2" customWidth="1"/>
    <col min="17" max="17" width="11.140625" style="2" customWidth="1"/>
    <col min="18" max="18" width="9.28515625" style="3" customWidth="1"/>
    <col min="19" max="19" width="9.28515625" customWidth="1"/>
    <col min="20" max="21" width="9.28515625" style="2" customWidth="1"/>
    <col min="22" max="22" width="9.28515625" style="3" customWidth="1"/>
    <col min="23" max="23" width="9.28515625" customWidth="1"/>
    <col min="24" max="25" width="9.28515625" style="2" customWidth="1"/>
    <col min="26" max="26" width="10.42578125" style="3" customWidth="1"/>
    <col min="27" max="27" width="10.42578125" customWidth="1"/>
    <col min="28" max="34" width="9.28515625" customWidth="1"/>
  </cols>
  <sheetData>
    <row r="1" spans="1:27" ht="18" customHeight="1" x14ac:dyDescent="0.3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8" customHeight="1" x14ac:dyDescent="0.3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8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8" customHeight="1" thickBot="1" x14ac:dyDescent="0.3">
      <c r="A4" s="2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Bot="1" x14ac:dyDescent="0.3">
      <c r="B5" s="91" t="s">
        <v>2</v>
      </c>
      <c r="C5" s="92"/>
      <c r="D5" s="91" t="s">
        <v>3</v>
      </c>
      <c r="E5" s="92"/>
      <c r="F5" s="93" t="s">
        <v>4</v>
      </c>
      <c r="G5" s="94"/>
      <c r="H5" s="93" t="s">
        <v>5</v>
      </c>
      <c r="I5" s="94"/>
      <c r="J5" s="93" t="s">
        <v>6</v>
      </c>
      <c r="K5" s="94"/>
      <c r="L5" s="93" t="s">
        <v>7</v>
      </c>
      <c r="M5" s="94"/>
      <c r="N5" s="87" t="s">
        <v>17</v>
      </c>
      <c r="O5" s="81"/>
      <c r="P5" s="80" t="s">
        <v>18</v>
      </c>
      <c r="Q5" s="81"/>
      <c r="R5" s="80" t="s">
        <v>19</v>
      </c>
      <c r="S5" s="81"/>
      <c r="T5" s="80" t="s">
        <v>20</v>
      </c>
      <c r="U5" s="81"/>
      <c r="V5" s="80" t="s">
        <v>21</v>
      </c>
      <c r="W5" s="81"/>
      <c r="X5" s="80" t="s">
        <v>22</v>
      </c>
      <c r="Y5" s="85"/>
      <c r="Z5" s="80" t="s">
        <v>39</v>
      </c>
      <c r="AA5" s="81"/>
    </row>
    <row r="6" spans="1:27" s="10" customFormat="1" ht="18" customHeight="1" x14ac:dyDescent="0.25">
      <c r="A6" s="5" t="s">
        <v>48</v>
      </c>
      <c r="B6" s="6" t="s">
        <v>8</v>
      </c>
      <c r="C6" s="7" t="s">
        <v>9</v>
      </c>
      <c r="D6" s="8" t="s">
        <v>8</v>
      </c>
      <c r="E6" s="7" t="s">
        <v>9</v>
      </c>
      <c r="F6" s="6" t="s">
        <v>8</v>
      </c>
      <c r="G6" s="7" t="s">
        <v>9</v>
      </c>
      <c r="H6" s="6" t="s">
        <v>8</v>
      </c>
      <c r="I6" s="7" t="s">
        <v>9</v>
      </c>
      <c r="J6" s="6" t="s">
        <v>8</v>
      </c>
      <c r="K6" s="7" t="s">
        <v>9</v>
      </c>
      <c r="L6" s="6" t="s">
        <v>8</v>
      </c>
      <c r="M6" s="7" t="s">
        <v>9</v>
      </c>
      <c r="N6" s="8" t="s">
        <v>8</v>
      </c>
      <c r="O6" s="32" t="s">
        <v>9</v>
      </c>
      <c r="P6" s="8" t="s">
        <v>8</v>
      </c>
      <c r="Q6" s="32" t="s">
        <v>9</v>
      </c>
      <c r="R6" s="8" t="s">
        <v>8</v>
      </c>
      <c r="S6" s="32" t="s">
        <v>9</v>
      </c>
      <c r="T6" s="8" t="s">
        <v>8</v>
      </c>
      <c r="U6" s="32" t="s">
        <v>9</v>
      </c>
      <c r="V6" s="8" t="s">
        <v>8</v>
      </c>
      <c r="W6" s="32" t="s">
        <v>9</v>
      </c>
      <c r="X6" s="8" t="s">
        <v>8</v>
      </c>
      <c r="Y6" s="63" t="s">
        <v>9</v>
      </c>
      <c r="Z6" s="40" t="s">
        <v>8</v>
      </c>
      <c r="AA6" s="41" t="s">
        <v>9</v>
      </c>
    </row>
    <row r="7" spans="1:27" ht="18" customHeight="1" x14ac:dyDescent="0.25">
      <c r="A7" s="11" t="s">
        <v>11</v>
      </c>
      <c r="B7" s="12">
        <v>9500</v>
      </c>
      <c r="C7" s="13">
        <v>9859</v>
      </c>
      <c r="D7" s="12">
        <v>9500</v>
      </c>
      <c r="E7" s="13">
        <v>8377</v>
      </c>
      <c r="F7" s="12">
        <v>9500</v>
      </c>
      <c r="G7" s="13">
        <v>10605</v>
      </c>
      <c r="H7" s="12">
        <v>9500</v>
      </c>
      <c r="I7" s="13">
        <v>10955</v>
      </c>
      <c r="J7" s="12">
        <v>9500</v>
      </c>
      <c r="K7" s="13">
        <v>13498</v>
      </c>
      <c r="L7" s="12">
        <v>9500</v>
      </c>
      <c r="M7" s="13">
        <v>11221</v>
      </c>
      <c r="N7" s="12">
        <v>9500</v>
      </c>
      <c r="O7" s="13">
        <v>10325</v>
      </c>
      <c r="P7" s="12">
        <v>4400</v>
      </c>
      <c r="Q7" s="13">
        <v>5035</v>
      </c>
      <c r="R7" s="12">
        <v>4400</v>
      </c>
      <c r="S7" s="13">
        <f>4215+73</f>
        <v>4288</v>
      </c>
      <c r="T7" s="12">
        <v>4400</v>
      </c>
      <c r="U7" s="13">
        <f>4674+51</f>
        <v>4725</v>
      </c>
      <c r="V7" s="12">
        <v>4400</v>
      </c>
      <c r="W7" s="13">
        <f>3964+50</f>
        <v>4014</v>
      </c>
      <c r="X7" s="12">
        <v>4400</v>
      </c>
      <c r="Y7" s="64">
        <v>3546</v>
      </c>
      <c r="Z7" s="34">
        <f>B7+D7+F7+H7+J7+L7+N7+P7+R7+T7+V7+X7</f>
        <v>88500</v>
      </c>
      <c r="AA7" s="66">
        <f>C7+E7+G7+I7+K7+M7+O7+Q7+S7+U7+W7+Y7</f>
        <v>96448</v>
      </c>
    </row>
    <row r="8" spans="1:27" ht="18" customHeight="1" x14ac:dyDescent="0.25">
      <c r="A8" s="11" t="s">
        <v>12</v>
      </c>
      <c r="B8" s="12">
        <v>1700</v>
      </c>
      <c r="C8" s="13">
        <v>0</v>
      </c>
      <c r="D8" s="12">
        <v>1700</v>
      </c>
      <c r="E8" s="13">
        <v>0</v>
      </c>
      <c r="F8" s="12">
        <v>1700</v>
      </c>
      <c r="G8" s="13">
        <v>0</v>
      </c>
      <c r="H8" s="12">
        <v>1700</v>
      </c>
      <c r="I8" s="13">
        <v>0</v>
      </c>
      <c r="J8" s="12">
        <v>1700</v>
      </c>
      <c r="K8" s="13">
        <f>137</f>
        <v>137</v>
      </c>
      <c r="L8" s="12">
        <v>1700</v>
      </c>
      <c r="M8" s="13">
        <v>172</v>
      </c>
      <c r="N8" s="12">
        <v>1700</v>
      </c>
      <c r="O8" s="13">
        <v>187</v>
      </c>
      <c r="P8" s="12">
        <v>0</v>
      </c>
      <c r="Q8" s="13">
        <v>0</v>
      </c>
      <c r="R8" s="12">
        <v>0</v>
      </c>
      <c r="S8" s="13">
        <v>0</v>
      </c>
      <c r="T8" s="12">
        <v>0</v>
      </c>
      <c r="U8" s="13">
        <v>0</v>
      </c>
      <c r="V8" s="12">
        <v>0</v>
      </c>
      <c r="W8" s="13">
        <v>0</v>
      </c>
      <c r="X8" s="12">
        <v>0</v>
      </c>
      <c r="Y8" s="64">
        <v>0</v>
      </c>
      <c r="Z8" s="34">
        <f t="shared" ref="Z8:AA10" si="0">B8+D8+F8+H8+J8+L8+N8+P8+R8+T8+V8+X8</f>
        <v>11900</v>
      </c>
      <c r="AA8" s="66">
        <f t="shared" si="0"/>
        <v>496</v>
      </c>
    </row>
    <row r="9" spans="1:27" ht="18" customHeight="1" x14ac:dyDescent="0.25">
      <c r="A9" s="15" t="s">
        <v>13</v>
      </c>
      <c r="B9" s="16">
        <v>6800</v>
      </c>
      <c r="C9" s="17">
        <v>5532</v>
      </c>
      <c r="D9" s="16">
        <v>6800</v>
      </c>
      <c r="E9" s="17">
        <v>5229</v>
      </c>
      <c r="F9" s="12">
        <v>6800</v>
      </c>
      <c r="G9" s="13">
        <v>6904</v>
      </c>
      <c r="H9" s="16">
        <v>6800</v>
      </c>
      <c r="I9" s="17">
        <v>6397</v>
      </c>
      <c r="J9" s="16">
        <v>6800</v>
      </c>
      <c r="K9" s="17">
        <v>6756</v>
      </c>
      <c r="L9" s="16">
        <v>6800</v>
      </c>
      <c r="M9" s="17">
        <v>6483</v>
      </c>
      <c r="N9" s="16">
        <v>6800</v>
      </c>
      <c r="O9" s="17">
        <v>6288</v>
      </c>
      <c r="P9" s="16">
        <v>0</v>
      </c>
      <c r="Q9" s="17">
        <v>0</v>
      </c>
      <c r="R9" s="16">
        <v>0</v>
      </c>
      <c r="S9" s="17">
        <v>0</v>
      </c>
      <c r="T9" s="16">
        <v>0</v>
      </c>
      <c r="U9" s="17">
        <v>0</v>
      </c>
      <c r="V9" s="16">
        <v>0</v>
      </c>
      <c r="W9" s="17">
        <v>0</v>
      </c>
      <c r="X9" s="16">
        <v>0</v>
      </c>
      <c r="Y9" s="65">
        <v>0</v>
      </c>
      <c r="Z9" s="34">
        <f t="shared" si="0"/>
        <v>47600</v>
      </c>
      <c r="AA9" s="66">
        <f t="shared" si="0"/>
        <v>43589</v>
      </c>
    </row>
    <row r="10" spans="1:27" ht="18" customHeight="1" x14ac:dyDescent="0.25">
      <c r="A10" s="42" t="s">
        <v>49</v>
      </c>
      <c r="B10" s="16">
        <v>0</v>
      </c>
      <c r="C10" s="17">
        <v>0</v>
      </c>
      <c r="D10" s="16">
        <v>0</v>
      </c>
      <c r="E10" s="17">
        <v>0</v>
      </c>
      <c r="F10" s="16">
        <v>0</v>
      </c>
      <c r="G10" s="17">
        <v>0</v>
      </c>
      <c r="H10" s="16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v>0</v>
      </c>
      <c r="O10" s="17">
        <v>0</v>
      </c>
      <c r="P10" s="16">
        <v>6600</v>
      </c>
      <c r="Q10" s="17">
        <v>6600</v>
      </c>
      <c r="R10" s="16">
        <v>6600</v>
      </c>
      <c r="S10" s="17">
        <f>214+6327</f>
        <v>6541</v>
      </c>
      <c r="T10" s="16">
        <v>6600</v>
      </c>
      <c r="U10" s="17">
        <v>6600</v>
      </c>
      <c r="V10" s="16">
        <v>6600</v>
      </c>
      <c r="W10" s="17">
        <v>6600</v>
      </c>
      <c r="X10" s="16">
        <v>6600</v>
      </c>
      <c r="Y10" s="65">
        <v>5797</v>
      </c>
      <c r="Z10" s="34">
        <f t="shared" si="0"/>
        <v>33000</v>
      </c>
      <c r="AA10" s="66">
        <f t="shared" si="0"/>
        <v>32138</v>
      </c>
    </row>
    <row r="11" spans="1:27" ht="18" customHeight="1" thickBot="1" x14ac:dyDescent="0.3">
      <c r="A11" s="19" t="s">
        <v>24</v>
      </c>
      <c r="B11" s="20">
        <f t="shared" ref="B11:J11" si="1">SUM(B7:B10)</f>
        <v>18000</v>
      </c>
      <c r="C11" s="21">
        <f t="shared" si="1"/>
        <v>15391</v>
      </c>
      <c r="D11" s="20">
        <f t="shared" si="1"/>
        <v>18000</v>
      </c>
      <c r="E11" s="21">
        <f t="shared" si="1"/>
        <v>13606</v>
      </c>
      <c r="F11" s="20">
        <f t="shared" si="1"/>
        <v>18000</v>
      </c>
      <c r="G11" s="21">
        <f t="shared" si="1"/>
        <v>17509</v>
      </c>
      <c r="H11" s="20">
        <f t="shared" si="1"/>
        <v>18000</v>
      </c>
      <c r="I11" s="21">
        <f t="shared" si="1"/>
        <v>17352</v>
      </c>
      <c r="J11" s="20">
        <f t="shared" si="1"/>
        <v>18000</v>
      </c>
      <c r="K11" s="21">
        <f>SUM(K7:K9)</f>
        <v>20391</v>
      </c>
      <c r="L11" s="20">
        <f t="shared" ref="L11:AA11" si="2">SUM(L7:L10)</f>
        <v>18000</v>
      </c>
      <c r="M11" s="21">
        <f t="shared" si="2"/>
        <v>17876</v>
      </c>
      <c r="N11" s="20">
        <f t="shared" si="2"/>
        <v>18000</v>
      </c>
      <c r="O11" s="22">
        <f t="shared" si="2"/>
        <v>16800</v>
      </c>
      <c r="P11" s="20">
        <f t="shared" si="2"/>
        <v>11000</v>
      </c>
      <c r="Q11" s="22">
        <f t="shared" si="2"/>
        <v>11635</v>
      </c>
      <c r="R11" s="20">
        <f t="shared" si="2"/>
        <v>11000</v>
      </c>
      <c r="S11" s="22">
        <f t="shared" si="2"/>
        <v>10829</v>
      </c>
      <c r="T11" s="20">
        <f t="shared" si="2"/>
        <v>11000</v>
      </c>
      <c r="U11" s="22">
        <f t="shared" si="2"/>
        <v>11325</v>
      </c>
      <c r="V11" s="20">
        <f t="shared" si="2"/>
        <v>11000</v>
      </c>
      <c r="W11" s="22">
        <f t="shared" si="2"/>
        <v>10614</v>
      </c>
      <c r="X11" s="20">
        <f t="shared" si="2"/>
        <v>11000</v>
      </c>
      <c r="Y11" s="50">
        <f t="shared" si="2"/>
        <v>9343</v>
      </c>
      <c r="Z11" s="38">
        <f t="shared" si="2"/>
        <v>181000</v>
      </c>
      <c r="AA11" s="52">
        <f t="shared" si="2"/>
        <v>172671</v>
      </c>
    </row>
    <row r="12" spans="1:27" ht="18" customHeight="1" thickBot="1" x14ac:dyDescent="0.3">
      <c r="A12" s="53"/>
    </row>
    <row r="13" spans="1:27" ht="18" customHeight="1" thickBot="1" x14ac:dyDescent="0.3">
      <c r="B13" s="82" t="s">
        <v>2</v>
      </c>
      <c r="C13" s="88"/>
      <c r="D13" s="89" t="s">
        <v>3</v>
      </c>
      <c r="E13" s="88"/>
      <c r="F13" s="89" t="s">
        <v>4</v>
      </c>
      <c r="G13" s="88"/>
      <c r="H13" s="89" t="s">
        <v>5</v>
      </c>
      <c r="I13" s="88"/>
      <c r="J13" s="89" t="s">
        <v>6</v>
      </c>
      <c r="K13" s="88"/>
      <c r="L13" s="89" t="s">
        <v>7</v>
      </c>
      <c r="M13" s="88"/>
      <c r="N13" s="89" t="s">
        <v>17</v>
      </c>
      <c r="O13" s="88"/>
      <c r="P13" s="89" t="s">
        <v>18</v>
      </c>
      <c r="Q13" s="88"/>
      <c r="R13" s="87" t="s">
        <v>19</v>
      </c>
      <c r="S13" s="86"/>
      <c r="T13" s="87" t="s">
        <v>20</v>
      </c>
      <c r="U13" s="86"/>
      <c r="V13" s="87" t="s">
        <v>21</v>
      </c>
      <c r="W13" s="86"/>
      <c r="X13" s="87" t="s">
        <v>22</v>
      </c>
      <c r="Y13" s="85"/>
      <c r="Z13" s="80" t="s">
        <v>39</v>
      </c>
      <c r="AA13" s="81"/>
    </row>
    <row r="14" spans="1:27" ht="18" customHeight="1" x14ac:dyDescent="0.25">
      <c r="A14" s="23" t="s">
        <v>45</v>
      </c>
      <c r="B14" s="8" t="s">
        <v>8</v>
      </c>
      <c r="C14" s="9" t="s">
        <v>10</v>
      </c>
      <c r="D14" s="8" t="s">
        <v>8</v>
      </c>
      <c r="E14" s="9" t="s">
        <v>10</v>
      </c>
      <c r="F14" s="8" t="s">
        <v>8</v>
      </c>
      <c r="G14" s="9" t="s">
        <v>10</v>
      </c>
      <c r="H14" s="8" t="s">
        <v>8</v>
      </c>
      <c r="I14" s="9" t="s">
        <v>10</v>
      </c>
      <c r="J14" s="8" t="s">
        <v>8</v>
      </c>
      <c r="K14" s="9" t="s">
        <v>10</v>
      </c>
      <c r="L14" s="8" t="s">
        <v>8</v>
      </c>
      <c r="M14" s="9" t="s">
        <v>10</v>
      </c>
      <c r="N14" s="8" t="s">
        <v>8</v>
      </c>
      <c r="O14" s="9" t="s">
        <v>10</v>
      </c>
      <c r="P14" s="8" t="s">
        <v>8</v>
      </c>
      <c r="Q14" s="9" t="s">
        <v>10</v>
      </c>
      <c r="R14" s="47" t="s">
        <v>8</v>
      </c>
      <c r="S14" s="48" t="s">
        <v>10</v>
      </c>
      <c r="T14" s="47" t="s">
        <v>8</v>
      </c>
      <c r="U14" s="48" t="s">
        <v>10</v>
      </c>
      <c r="V14" s="47" t="s">
        <v>8</v>
      </c>
      <c r="W14" s="48" t="s">
        <v>10</v>
      </c>
      <c r="X14" s="47" t="s">
        <v>8</v>
      </c>
      <c r="Y14" s="67" t="s">
        <v>10</v>
      </c>
      <c r="Z14" s="68" t="s">
        <v>8</v>
      </c>
      <c r="AA14" s="69" t="s">
        <v>10</v>
      </c>
    </row>
    <row r="15" spans="1:27" ht="18" customHeight="1" x14ac:dyDescent="0.25">
      <c r="A15" s="15" t="s">
        <v>46</v>
      </c>
      <c r="B15" s="43">
        <v>300</v>
      </c>
      <c r="C15" s="44">
        <v>0</v>
      </c>
      <c r="D15" s="43">
        <v>300</v>
      </c>
      <c r="E15" s="44">
        <v>0</v>
      </c>
      <c r="F15" s="43">
        <v>300</v>
      </c>
      <c r="G15" s="44">
        <v>0</v>
      </c>
      <c r="H15" s="43">
        <v>300</v>
      </c>
      <c r="I15" s="44">
        <v>0</v>
      </c>
      <c r="J15" s="43">
        <v>300</v>
      </c>
      <c r="K15" s="44">
        <v>60</v>
      </c>
      <c r="L15" s="43">
        <v>300</v>
      </c>
      <c r="M15" s="44">
        <v>219</v>
      </c>
      <c r="N15" s="43">
        <v>300</v>
      </c>
      <c r="O15" s="44">
        <v>399</v>
      </c>
      <c r="P15" s="43">
        <v>2700</v>
      </c>
      <c r="Q15" s="44">
        <v>927</v>
      </c>
      <c r="R15" s="16">
        <v>2700</v>
      </c>
      <c r="S15" s="18">
        <v>852</v>
      </c>
      <c r="T15" s="16">
        <v>2700</v>
      </c>
      <c r="U15" s="18">
        <v>975</v>
      </c>
      <c r="V15" s="16">
        <v>2700</v>
      </c>
      <c r="W15" s="18">
        <v>1568</v>
      </c>
      <c r="X15" s="16">
        <v>2700</v>
      </c>
      <c r="Y15" s="54">
        <v>1103</v>
      </c>
      <c r="Z15" s="34">
        <f t="shared" ref="Z15:AA15" si="3">B15+D15+F15+H15+J15+L15+N15+P15+R15+T15+V15+X15</f>
        <v>15600</v>
      </c>
      <c r="AA15" s="66">
        <f t="shared" si="3"/>
        <v>6103</v>
      </c>
    </row>
    <row r="16" spans="1:27" ht="18" customHeight="1" thickBot="1" x14ac:dyDescent="0.3">
      <c r="A16" s="19" t="s">
        <v>24</v>
      </c>
      <c r="B16" s="45">
        <f t="shared" ref="B16:AA16" si="4">SUM(B15:B15)</f>
        <v>300</v>
      </c>
      <c r="C16" s="46">
        <f t="shared" si="4"/>
        <v>0</v>
      </c>
      <c r="D16" s="45">
        <f t="shared" si="4"/>
        <v>300</v>
      </c>
      <c r="E16" s="46">
        <f t="shared" si="4"/>
        <v>0</v>
      </c>
      <c r="F16" s="45">
        <f t="shared" si="4"/>
        <v>300</v>
      </c>
      <c r="G16" s="46">
        <f t="shared" si="4"/>
        <v>0</v>
      </c>
      <c r="H16" s="45">
        <f t="shared" si="4"/>
        <v>300</v>
      </c>
      <c r="I16" s="46">
        <f t="shared" si="4"/>
        <v>0</v>
      </c>
      <c r="J16" s="45">
        <f t="shared" si="4"/>
        <v>300</v>
      </c>
      <c r="K16" s="46">
        <f t="shared" si="4"/>
        <v>60</v>
      </c>
      <c r="L16" s="45">
        <f t="shared" si="4"/>
        <v>300</v>
      </c>
      <c r="M16" s="46">
        <f t="shared" si="4"/>
        <v>219</v>
      </c>
      <c r="N16" s="45">
        <f t="shared" si="4"/>
        <v>300</v>
      </c>
      <c r="O16" s="46">
        <f t="shared" si="4"/>
        <v>399</v>
      </c>
      <c r="P16" s="45">
        <f t="shared" si="4"/>
        <v>2700</v>
      </c>
      <c r="Q16" s="46">
        <f t="shared" si="4"/>
        <v>927</v>
      </c>
      <c r="R16" s="20">
        <f t="shared" si="4"/>
        <v>2700</v>
      </c>
      <c r="S16" s="22">
        <f t="shared" si="4"/>
        <v>852</v>
      </c>
      <c r="T16" s="20">
        <f t="shared" si="4"/>
        <v>2700</v>
      </c>
      <c r="U16" s="22">
        <f t="shared" si="4"/>
        <v>975</v>
      </c>
      <c r="V16" s="20">
        <f t="shared" si="4"/>
        <v>2700</v>
      </c>
      <c r="W16" s="22">
        <f t="shared" si="4"/>
        <v>1568</v>
      </c>
      <c r="X16" s="20">
        <f t="shared" si="4"/>
        <v>2700</v>
      </c>
      <c r="Y16" s="50">
        <f t="shared" si="4"/>
        <v>1103</v>
      </c>
      <c r="Z16" s="38">
        <f t="shared" si="4"/>
        <v>15600</v>
      </c>
      <c r="AA16" s="52">
        <f t="shared" si="4"/>
        <v>6103</v>
      </c>
    </row>
    <row r="17" spans="1:27" ht="18" customHeight="1" thickBot="1" x14ac:dyDescent="0.3">
      <c r="A17" s="53"/>
      <c r="B17" s="3"/>
      <c r="C17" s="3"/>
      <c r="D17" s="26"/>
      <c r="E17" s="27"/>
      <c r="G17" s="3"/>
      <c r="H17" s="26"/>
      <c r="I17" s="27"/>
      <c r="K17" s="3"/>
      <c r="L17" s="26"/>
      <c r="M17" s="27"/>
      <c r="N17"/>
      <c r="P17"/>
      <c r="Q17"/>
      <c r="R17"/>
      <c r="T17"/>
      <c r="U17"/>
      <c r="V17"/>
      <c r="X17"/>
      <c r="Y17"/>
      <c r="Z17"/>
    </row>
    <row r="18" spans="1:27" ht="18" customHeight="1" thickBot="1" x14ac:dyDescent="0.3">
      <c r="B18" s="82" t="s">
        <v>2</v>
      </c>
      <c r="C18" s="88"/>
      <c r="D18" s="89" t="s">
        <v>3</v>
      </c>
      <c r="E18" s="88"/>
      <c r="F18" s="89" t="s">
        <v>4</v>
      </c>
      <c r="G18" s="88"/>
      <c r="H18" s="89" t="s">
        <v>5</v>
      </c>
      <c r="I18" s="88"/>
      <c r="J18" s="89" t="s">
        <v>6</v>
      </c>
      <c r="K18" s="88"/>
      <c r="L18" s="89" t="s">
        <v>7</v>
      </c>
      <c r="M18" s="88"/>
      <c r="N18" s="89" t="s">
        <v>17</v>
      </c>
      <c r="O18" s="84"/>
      <c r="P18" s="82" t="s">
        <v>18</v>
      </c>
      <c r="Q18" s="83"/>
      <c r="R18" s="85" t="s">
        <v>19</v>
      </c>
      <c r="S18" s="86"/>
      <c r="T18" s="87" t="s">
        <v>20</v>
      </c>
      <c r="U18" s="86"/>
      <c r="V18" s="87" t="s">
        <v>21</v>
      </c>
      <c r="W18" s="86"/>
      <c r="X18" s="87" t="s">
        <v>22</v>
      </c>
      <c r="Y18" s="85"/>
      <c r="Z18" s="80" t="s">
        <v>39</v>
      </c>
      <c r="AA18" s="81"/>
    </row>
    <row r="19" spans="1:27" ht="18" customHeight="1" x14ac:dyDescent="0.25">
      <c r="A19" s="23" t="s">
        <v>14</v>
      </c>
      <c r="B19" s="24" t="s">
        <v>8</v>
      </c>
      <c r="C19" s="25" t="s">
        <v>10</v>
      </c>
      <c r="D19" s="24" t="s">
        <v>8</v>
      </c>
      <c r="E19" s="25" t="s">
        <v>10</v>
      </c>
      <c r="F19" s="24" t="s">
        <v>8</v>
      </c>
      <c r="G19" s="25" t="s">
        <v>10</v>
      </c>
      <c r="H19" s="24" t="s">
        <v>8</v>
      </c>
      <c r="I19" s="25" t="s">
        <v>10</v>
      </c>
      <c r="J19" s="24" t="s">
        <v>8</v>
      </c>
      <c r="K19" s="25" t="s">
        <v>10</v>
      </c>
      <c r="L19" s="35" t="s">
        <v>8</v>
      </c>
      <c r="M19" s="25" t="s">
        <v>10</v>
      </c>
      <c r="N19" s="33" t="s">
        <v>8</v>
      </c>
      <c r="O19" s="78" t="s">
        <v>10</v>
      </c>
      <c r="P19" s="35" t="s">
        <v>8</v>
      </c>
      <c r="Q19" s="36" t="s">
        <v>10</v>
      </c>
      <c r="R19" s="28" t="s">
        <v>8</v>
      </c>
      <c r="S19" s="25" t="s">
        <v>10</v>
      </c>
      <c r="T19" s="24" t="s">
        <v>8</v>
      </c>
      <c r="U19" s="25" t="s">
        <v>10</v>
      </c>
      <c r="V19" s="24" t="s">
        <v>8</v>
      </c>
      <c r="W19" s="25" t="s">
        <v>10</v>
      </c>
      <c r="X19" s="24" t="s">
        <v>8</v>
      </c>
      <c r="Y19" s="29" t="s">
        <v>10</v>
      </c>
      <c r="Z19" s="35" t="s">
        <v>8</v>
      </c>
      <c r="AA19" s="36" t="s">
        <v>10</v>
      </c>
    </row>
    <row r="20" spans="1:27" ht="18" customHeight="1" x14ac:dyDescent="0.25">
      <c r="A20" s="11" t="s">
        <v>15</v>
      </c>
      <c r="B20" s="12">
        <v>200</v>
      </c>
      <c r="C20" s="14">
        <v>86</v>
      </c>
      <c r="D20" s="12">
        <v>200</v>
      </c>
      <c r="E20" s="14">
        <v>33</v>
      </c>
      <c r="F20" s="12">
        <v>200</v>
      </c>
      <c r="G20" s="14">
        <v>104</v>
      </c>
      <c r="H20" s="12">
        <v>200</v>
      </c>
      <c r="I20" s="14">
        <v>149</v>
      </c>
      <c r="J20" s="12">
        <v>200</v>
      </c>
      <c r="K20" s="14">
        <v>188</v>
      </c>
      <c r="L20" s="37">
        <v>200</v>
      </c>
      <c r="M20" s="14">
        <v>218</v>
      </c>
      <c r="N20" s="34">
        <v>200</v>
      </c>
      <c r="O20" s="79">
        <v>195</v>
      </c>
      <c r="P20" s="37">
        <v>200</v>
      </c>
      <c r="Q20" s="51">
        <v>201</v>
      </c>
      <c r="R20" s="13">
        <v>200</v>
      </c>
      <c r="S20" s="14">
        <v>139</v>
      </c>
      <c r="T20" s="12">
        <v>200</v>
      </c>
      <c r="U20" s="14">
        <v>186</v>
      </c>
      <c r="V20" s="12">
        <v>200</v>
      </c>
      <c r="W20" s="14">
        <v>155</v>
      </c>
      <c r="X20" s="12">
        <v>200</v>
      </c>
      <c r="Y20" s="49">
        <v>175</v>
      </c>
      <c r="Z20" s="37">
        <f>B20+D20+F20+H20+J20+L20+N20+P20+R20+T20+V20+X20</f>
        <v>2400</v>
      </c>
      <c r="AA20" s="66">
        <f>C20+E20+G20+I20+K20+M20+O20+Q20+S20+U20+W20+Y20</f>
        <v>1829</v>
      </c>
    </row>
    <row r="21" spans="1:27" ht="18" customHeight="1" thickBot="1" x14ac:dyDescent="0.3">
      <c r="A21" s="19" t="s">
        <v>24</v>
      </c>
      <c r="B21" s="20">
        <f t="shared" ref="B21:AA21" si="5">SUM(B20:B20)</f>
        <v>200</v>
      </c>
      <c r="C21" s="22">
        <f t="shared" si="5"/>
        <v>86</v>
      </c>
      <c r="D21" s="20">
        <f t="shared" si="5"/>
        <v>200</v>
      </c>
      <c r="E21" s="22">
        <f t="shared" si="5"/>
        <v>33</v>
      </c>
      <c r="F21" s="20">
        <f t="shared" si="5"/>
        <v>200</v>
      </c>
      <c r="G21" s="22">
        <f t="shared" si="5"/>
        <v>104</v>
      </c>
      <c r="H21" s="20">
        <f t="shared" si="5"/>
        <v>200</v>
      </c>
      <c r="I21" s="22">
        <f t="shared" si="5"/>
        <v>149</v>
      </c>
      <c r="J21" s="20">
        <f t="shared" si="5"/>
        <v>200</v>
      </c>
      <c r="K21" s="22">
        <f t="shared" si="5"/>
        <v>188</v>
      </c>
      <c r="L21" s="38">
        <f t="shared" si="5"/>
        <v>200</v>
      </c>
      <c r="M21" s="39">
        <f t="shared" si="5"/>
        <v>218</v>
      </c>
      <c r="N21" s="20">
        <f t="shared" si="5"/>
        <v>200</v>
      </c>
      <c r="O21" s="50">
        <f t="shared" si="5"/>
        <v>195</v>
      </c>
      <c r="P21" s="38">
        <f t="shared" si="5"/>
        <v>200</v>
      </c>
      <c r="Q21" s="52">
        <f t="shared" si="5"/>
        <v>201</v>
      </c>
      <c r="R21" s="21">
        <f t="shared" si="5"/>
        <v>200</v>
      </c>
      <c r="S21" s="22">
        <f t="shared" si="5"/>
        <v>139</v>
      </c>
      <c r="T21" s="20">
        <f t="shared" si="5"/>
        <v>200</v>
      </c>
      <c r="U21" s="22">
        <f t="shared" si="5"/>
        <v>186</v>
      </c>
      <c r="V21" s="20">
        <f t="shared" si="5"/>
        <v>200</v>
      </c>
      <c r="W21" s="22">
        <f t="shared" si="5"/>
        <v>155</v>
      </c>
      <c r="X21" s="20">
        <f t="shared" si="5"/>
        <v>200</v>
      </c>
      <c r="Y21" s="50">
        <f t="shared" si="5"/>
        <v>175</v>
      </c>
      <c r="Z21" s="38">
        <f t="shared" si="5"/>
        <v>2400</v>
      </c>
      <c r="AA21" s="52">
        <f t="shared" si="5"/>
        <v>1829</v>
      </c>
    </row>
    <row r="22" spans="1:27" ht="18" customHeight="1" thickBot="1" x14ac:dyDescent="0.3">
      <c r="A22" s="53"/>
      <c r="B22" s="3"/>
      <c r="D22" s="4"/>
      <c r="E22" s="4"/>
      <c r="H22" s="4"/>
      <c r="I22" s="4"/>
      <c r="L22" s="4"/>
      <c r="M22" s="4"/>
      <c r="P22" s="4"/>
      <c r="Q22" s="4"/>
      <c r="T22" s="4"/>
      <c r="U22" s="4"/>
      <c r="X22" s="4"/>
      <c r="Y22" s="4"/>
    </row>
    <row r="23" spans="1:27" ht="18" customHeight="1" thickBot="1" x14ac:dyDescent="0.3">
      <c r="B23" s="82" t="s">
        <v>2</v>
      </c>
      <c r="C23" s="83"/>
      <c r="D23" s="84" t="s">
        <v>3</v>
      </c>
      <c r="E23" s="84"/>
      <c r="F23" s="82" t="s">
        <v>4</v>
      </c>
      <c r="G23" s="83"/>
      <c r="H23" s="84" t="s">
        <v>5</v>
      </c>
      <c r="I23" s="84"/>
      <c r="J23" s="82" t="s">
        <v>6</v>
      </c>
      <c r="K23" s="83"/>
      <c r="L23" s="84" t="s">
        <v>7</v>
      </c>
      <c r="M23" s="84"/>
      <c r="N23" s="82" t="s">
        <v>17</v>
      </c>
      <c r="O23" s="83"/>
      <c r="P23" s="84" t="s">
        <v>18</v>
      </c>
      <c r="Q23" s="84"/>
      <c r="R23" s="80" t="s">
        <v>19</v>
      </c>
      <c r="S23" s="81"/>
      <c r="T23" s="80" t="s">
        <v>20</v>
      </c>
      <c r="U23" s="81"/>
      <c r="V23" s="80" t="s">
        <v>21</v>
      </c>
      <c r="W23" s="81"/>
      <c r="X23" s="80" t="s">
        <v>22</v>
      </c>
      <c r="Y23" s="81"/>
      <c r="Z23" s="80" t="s">
        <v>39</v>
      </c>
      <c r="AA23" s="81"/>
    </row>
    <row r="24" spans="1:27" ht="18" customHeight="1" x14ac:dyDescent="0.25">
      <c r="A24" s="23" t="s">
        <v>44</v>
      </c>
      <c r="B24" s="35" t="s">
        <v>8</v>
      </c>
      <c r="C24" s="36" t="s">
        <v>10</v>
      </c>
      <c r="D24" s="28" t="s">
        <v>8</v>
      </c>
      <c r="E24" s="29" t="s">
        <v>10</v>
      </c>
      <c r="F24" s="35" t="s">
        <v>8</v>
      </c>
      <c r="G24" s="36" t="s">
        <v>10</v>
      </c>
      <c r="H24" s="28" t="s">
        <v>8</v>
      </c>
      <c r="I24" s="29" t="s">
        <v>10</v>
      </c>
      <c r="J24" s="35" t="s">
        <v>8</v>
      </c>
      <c r="K24" s="36" t="s">
        <v>10</v>
      </c>
      <c r="L24" s="28" t="s">
        <v>8</v>
      </c>
      <c r="M24" s="29" t="s">
        <v>10</v>
      </c>
      <c r="N24" s="35" t="s">
        <v>8</v>
      </c>
      <c r="O24" s="36" t="s">
        <v>10</v>
      </c>
      <c r="P24" s="28" t="s">
        <v>8</v>
      </c>
      <c r="Q24" s="29" t="s">
        <v>10</v>
      </c>
      <c r="R24" s="35" t="s">
        <v>8</v>
      </c>
      <c r="S24" s="36" t="s">
        <v>10</v>
      </c>
      <c r="T24" s="35" t="s">
        <v>8</v>
      </c>
      <c r="U24" s="36" t="s">
        <v>10</v>
      </c>
      <c r="V24" s="35" t="s">
        <v>8</v>
      </c>
      <c r="W24" s="36" t="s">
        <v>10</v>
      </c>
      <c r="X24" s="35" t="s">
        <v>8</v>
      </c>
      <c r="Y24" s="36" t="s">
        <v>10</v>
      </c>
      <c r="Z24" s="35" t="s">
        <v>8</v>
      </c>
      <c r="AA24" s="36" t="s">
        <v>10</v>
      </c>
    </row>
    <row r="25" spans="1:27" ht="18" customHeight="1" x14ac:dyDescent="0.25">
      <c r="A25" s="11" t="s">
        <v>31</v>
      </c>
      <c r="B25" s="37">
        <v>0</v>
      </c>
      <c r="C25" s="51">
        <v>0</v>
      </c>
      <c r="D25" s="13">
        <v>0</v>
      </c>
      <c r="E25" s="49">
        <v>0</v>
      </c>
      <c r="F25" s="37">
        <v>0</v>
      </c>
      <c r="G25" s="51">
        <v>0</v>
      </c>
      <c r="H25" s="13">
        <v>0</v>
      </c>
      <c r="I25" s="49">
        <v>0</v>
      </c>
      <c r="J25" s="37">
        <v>0</v>
      </c>
      <c r="K25" s="51">
        <v>0</v>
      </c>
      <c r="L25" s="13">
        <v>0</v>
      </c>
      <c r="M25" s="49">
        <v>0</v>
      </c>
      <c r="N25" s="37">
        <v>0</v>
      </c>
      <c r="O25" s="51">
        <v>0</v>
      </c>
      <c r="P25" s="13">
        <v>10</v>
      </c>
      <c r="Q25" s="49">
        <v>0</v>
      </c>
      <c r="R25" s="37">
        <v>10</v>
      </c>
      <c r="S25" s="51">
        <v>0</v>
      </c>
      <c r="T25" s="37">
        <v>10</v>
      </c>
      <c r="U25" s="51">
        <v>0</v>
      </c>
      <c r="V25" s="37">
        <v>10</v>
      </c>
      <c r="W25" s="51">
        <v>0</v>
      </c>
      <c r="X25" s="37">
        <v>10</v>
      </c>
      <c r="Y25" s="51">
        <v>0</v>
      </c>
      <c r="Z25" s="37">
        <f>B25+D25+F25+H25+J25+L25+N25+P25+R25+T25+V25+X25</f>
        <v>50</v>
      </c>
      <c r="AA25" s="66">
        <f>C25+E25+G25+I25+K25+M25+O25+Q25+S25+U25+W25+Y25</f>
        <v>0</v>
      </c>
    </row>
    <row r="26" spans="1:27" ht="18" customHeight="1" x14ac:dyDescent="0.25">
      <c r="A26" s="11" t="s">
        <v>40</v>
      </c>
      <c r="B26" s="37">
        <v>0</v>
      </c>
      <c r="C26" s="51">
        <v>0</v>
      </c>
      <c r="D26" s="13">
        <v>0</v>
      </c>
      <c r="E26" s="49">
        <v>0</v>
      </c>
      <c r="F26" s="37">
        <v>0</v>
      </c>
      <c r="G26" s="51">
        <v>0</v>
      </c>
      <c r="H26" s="13">
        <v>0</v>
      </c>
      <c r="I26" s="49">
        <v>0</v>
      </c>
      <c r="J26" s="37">
        <v>0</v>
      </c>
      <c r="K26" s="51">
        <v>0</v>
      </c>
      <c r="L26" s="13">
        <v>0</v>
      </c>
      <c r="M26" s="49">
        <v>0</v>
      </c>
      <c r="N26" s="37">
        <v>0</v>
      </c>
      <c r="O26" s="51">
        <v>0</v>
      </c>
      <c r="P26" s="13">
        <v>0</v>
      </c>
      <c r="Q26" s="49">
        <v>0</v>
      </c>
      <c r="R26" s="37">
        <v>0</v>
      </c>
      <c r="S26" s="51">
        <v>0</v>
      </c>
      <c r="T26" s="37">
        <v>0</v>
      </c>
      <c r="U26" s="51">
        <v>0</v>
      </c>
      <c r="V26" s="37">
        <v>80</v>
      </c>
      <c r="W26" s="51">
        <v>8</v>
      </c>
      <c r="X26" s="37">
        <v>80</v>
      </c>
      <c r="Y26" s="51">
        <v>2</v>
      </c>
      <c r="Z26" s="37">
        <f t="shared" ref="Z26:Z43" si="6">B26+D26+F26+H26+J26+L26+N26+P26+R26+T26+V26+X26</f>
        <v>160</v>
      </c>
      <c r="AA26" s="66">
        <f t="shared" ref="AA26:AA43" si="7">C26+E26+G26+I26+K26+M26+O26+Q26+S26+U26+W26+Y26</f>
        <v>10</v>
      </c>
    </row>
    <row r="27" spans="1:27" ht="18" customHeight="1" x14ac:dyDescent="0.25">
      <c r="A27" s="11" t="s">
        <v>29</v>
      </c>
      <c r="B27" s="37">
        <v>0</v>
      </c>
      <c r="C27" s="51">
        <v>0</v>
      </c>
      <c r="D27" s="13">
        <v>0</v>
      </c>
      <c r="E27" s="49">
        <v>0</v>
      </c>
      <c r="F27" s="37">
        <v>0</v>
      </c>
      <c r="G27" s="51">
        <v>0</v>
      </c>
      <c r="H27" s="13">
        <v>0</v>
      </c>
      <c r="I27" s="49">
        <v>0</v>
      </c>
      <c r="J27" s="37">
        <v>0</v>
      </c>
      <c r="K27" s="51">
        <v>0</v>
      </c>
      <c r="L27" s="13">
        <v>0</v>
      </c>
      <c r="M27" s="49">
        <v>0</v>
      </c>
      <c r="N27" s="37">
        <v>0</v>
      </c>
      <c r="O27" s="51">
        <v>0</v>
      </c>
      <c r="P27" s="13">
        <v>386</v>
      </c>
      <c r="Q27" s="49">
        <v>1595</v>
      </c>
      <c r="R27" s="37">
        <v>387</v>
      </c>
      <c r="S27" s="51">
        <v>358</v>
      </c>
      <c r="T27" s="37">
        <v>387</v>
      </c>
      <c r="U27" s="51">
        <v>1852</v>
      </c>
      <c r="V27" s="37">
        <v>387</v>
      </c>
      <c r="W27" s="51">
        <f>1217</f>
        <v>1217</v>
      </c>
      <c r="X27" s="37">
        <v>387</v>
      </c>
      <c r="Y27" s="51">
        <f>445+2</f>
        <v>447</v>
      </c>
      <c r="Z27" s="37">
        <f t="shared" si="6"/>
        <v>1934</v>
      </c>
      <c r="AA27" s="66">
        <f t="shared" si="7"/>
        <v>5469</v>
      </c>
    </row>
    <row r="28" spans="1:27" ht="18" customHeight="1" x14ac:dyDescent="0.25">
      <c r="A28" s="11" t="s">
        <v>32</v>
      </c>
      <c r="B28" s="37">
        <v>0</v>
      </c>
      <c r="C28" s="51">
        <v>0</v>
      </c>
      <c r="D28" s="13">
        <v>0</v>
      </c>
      <c r="E28" s="49">
        <v>0</v>
      </c>
      <c r="F28" s="37">
        <v>0</v>
      </c>
      <c r="G28" s="51">
        <v>0</v>
      </c>
      <c r="H28" s="13">
        <v>0</v>
      </c>
      <c r="I28" s="49">
        <v>0</v>
      </c>
      <c r="J28" s="37">
        <v>0</v>
      </c>
      <c r="K28" s="51">
        <v>0</v>
      </c>
      <c r="L28" s="13">
        <v>0</v>
      </c>
      <c r="M28" s="49">
        <v>0</v>
      </c>
      <c r="N28" s="37">
        <v>0</v>
      </c>
      <c r="O28" s="51">
        <v>0</v>
      </c>
      <c r="P28" s="13">
        <v>120</v>
      </c>
      <c r="Q28" s="49">
        <v>0</v>
      </c>
      <c r="R28" s="37">
        <v>120</v>
      </c>
      <c r="S28" s="51">
        <v>0</v>
      </c>
      <c r="T28" s="37">
        <v>120</v>
      </c>
      <c r="U28" s="51">
        <v>6</v>
      </c>
      <c r="V28" s="37">
        <v>120</v>
      </c>
      <c r="W28" s="51">
        <v>27</v>
      </c>
      <c r="X28" s="37">
        <v>120</v>
      </c>
      <c r="Y28" s="51">
        <v>50</v>
      </c>
      <c r="Z28" s="37">
        <f t="shared" si="6"/>
        <v>600</v>
      </c>
      <c r="AA28" s="66">
        <f t="shared" si="7"/>
        <v>83</v>
      </c>
    </row>
    <row r="29" spans="1:27" s="58" customFormat="1" ht="18" customHeight="1" x14ac:dyDescent="0.25">
      <c r="A29" s="57" t="s">
        <v>26</v>
      </c>
      <c r="B29" s="76">
        <v>500</v>
      </c>
      <c r="C29" s="61">
        <v>0</v>
      </c>
      <c r="D29" s="75">
        <v>500</v>
      </c>
      <c r="E29" s="59">
        <v>0</v>
      </c>
      <c r="F29" s="76">
        <v>500</v>
      </c>
      <c r="G29" s="61">
        <v>0</v>
      </c>
      <c r="H29" s="75">
        <v>500</v>
      </c>
      <c r="I29" s="59">
        <v>0</v>
      </c>
      <c r="J29" s="76">
        <v>500</v>
      </c>
      <c r="K29" s="61">
        <v>0</v>
      </c>
      <c r="L29" s="75">
        <v>500</v>
      </c>
      <c r="M29" s="59">
        <v>174</v>
      </c>
      <c r="N29" s="60">
        <v>500</v>
      </c>
      <c r="O29" s="61">
        <v>288</v>
      </c>
      <c r="P29" s="62">
        <v>500</v>
      </c>
      <c r="Q29" s="59">
        <v>641</v>
      </c>
      <c r="R29" s="60">
        <v>500</v>
      </c>
      <c r="S29" s="61">
        <v>471</v>
      </c>
      <c r="T29" s="60">
        <v>500</v>
      </c>
      <c r="U29" s="61">
        <v>232</v>
      </c>
      <c r="V29" s="60">
        <v>500</v>
      </c>
      <c r="W29" s="61">
        <v>201</v>
      </c>
      <c r="X29" s="60">
        <v>500</v>
      </c>
      <c r="Y29" s="61">
        <v>97</v>
      </c>
      <c r="Z29" s="37">
        <f t="shared" si="6"/>
        <v>6000</v>
      </c>
      <c r="AA29" s="66">
        <f t="shared" si="7"/>
        <v>2104</v>
      </c>
    </row>
    <row r="30" spans="1:27" s="58" customFormat="1" ht="18" customHeight="1" x14ac:dyDescent="0.25">
      <c r="A30" s="57" t="s">
        <v>16</v>
      </c>
      <c r="B30" s="60">
        <v>600</v>
      </c>
      <c r="C30" s="61">
        <v>548</v>
      </c>
      <c r="D30" s="62">
        <v>600</v>
      </c>
      <c r="E30" s="59">
        <v>573</v>
      </c>
      <c r="F30" s="60">
        <v>600</v>
      </c>
      <c r="G30" s="61">
        <v>669</v>
      </c>
      <c r="H30" s="62">
        <v>600</v>
      </c>
      <c r="I30" s="59">
        <v>750</v>
      </c>
      <c r="J30" s="60">
        <v>600</v>
      </c>
      <c r="K30" s="61">
        <v>805</v>
      </c>
      <c r="L30" s="62">
        <v>600</v>
      </c>
      <c r="M30" s="59">
        <v>822</v>
      </c>
      <c r="N30" s="60">
        <v>600</v>
      </c>
      <c r="O30" s="61">
        <v>728</v>
      </c>
      <c r="P30" s="62">
        <v>900</v>
      </c>
      <c r="Q30" s="59">
        <v>896</v>
      </c>
      <c r="R30" s="60">
        <v>900</v>
      </c>
      <c r="S30" s="61">
        <v>857</v>
      </c>
      <c r="T30" s="60">
        <v>900</v>
      </c>
      <c r="U30" s="61">
        <v>995</v>
      </c>
      <c r="V30" s="60">
        <v>900</v>
      </c>
      <c r="W30" s="61">
        <v>742</v>
      </c>
      <c r="X30" s="60">
        <v>901</v>
      </c>
      <c r="Y30" s="61">
        <v>560</v>
      </c>
      <c r="Z30" s="37">
        <f t="shared" si="6"/>
        <v>8701</v>
      </c>
      <c r="AA30" s="66">
        <f t="shared" si="7"/>
        <v>8945</v>
      </c>
    </row>
    <row r="31" spans="1:27" s="58" customFormat="1" ht="18" customHeight="1" x14ac:dyDescent="0.25">
      <c r="A31" s="57" t="s">
        <v>25</v>
      </c>
      <c r="B31" s="60">
        <v>120</v>
      </c>
      <c r="C31" s="61">
        <v>38</v>
      </c>
      <c r="D31" s="62">
        <v>120</v>
      </c>
      <c r="E31" s="59">
        <v>49</v>
      </c>
      <c r="F31" s="60">
        <v>120</v>
      </c>
      <c r="G31" s="61">
        <v>69</v>
      </c>
      <c r="H31" s="62">
        <v>120</v>
      </c>
      <c r="I31" s="59">
        <v>70</v>
      </c>
      <c r="J31" s="60">
        <v>120</v>
      </c>
      <c r="K31" s="61">
        <v>71</v>
      </c>
      <c r="L31" s="62">
        <v>120</v>
      </c>
      <c r="M31" s="59">
        <v>75</v>
      </c>
      <c r="N31" s="60">
        <v>120</v>
      </c>
      <c r="O31" s="61">
        <v>29</v>
      </c>
      <c r="P31" s="62">
        <v>80</v>
      </c>
      <c r="Q31" s="59">
        <v>84</v>
      </c>
      <c r="R31" s="60">
        <v>80</v>
      </c>
      <c r="S31" s="73">
        <v>80</v>
      </c>
      <c r="T31" s="60">
        <v>80</v>
      </c>
      <c r="U31" s="61">
        <v>46</v>
      </c>
      <c r="V31" s="60">
        <v>80</v>
      </c>
      <c r="W31" s="61">
        <v>55</v>
      </c>
      <c r="X31" s="60">
        <v>80</v>
      </c>
      <c r="Y31" s="61">
        <v>8</v>
      </c>
      <c r="Z31" s="37">
        <f t="shared" si="6"/>
        <v>1240</v>
      </c>
      <c r="AA31" s="66">
        <f t="shared" si="7"/>
        <v>674</v>
      </c>
    </row>
    <row r="32" spans="1:27" s="58" customFormat="1" ht="18" customHeight="1" x14ac:dyDescent="0.25">
      <c r="A32" s="57" t="s">
        <v>30</v>
      </c>
      <c r="B32" s="60">
        <v>300</v>
      </c>
      <c r="C32" s="61">
        <v>0</v>
      </c>
      <c r="D32" s="62">
        <v>300</v>
      </c>
      <c r="E32" s="59">
        <v>0</v>
      </c>
      <c r="F32" s="60">
        <v>300</v>
      </c>
      <c r="G32" s="61">
        <v>0</v>
      </c>
      <c r="H32" s="62">
        <v>300</v>
      </c>
      <c r="I32" s="59">
        <v>0</v>
      </c>
      <c r="J32" s="60">
        <v>300</v>
      </c>
      <c r="K32" s="61">
        <v>0</v>
      </c>
      <c r="L32" s="62">
        <v>300</v>
      </c>
      <c r="M32" s="59">
        <v>0</v>
      </c>
      <c r="N32" s="60">
        <v>300</v>
      </c>
      <c r="O32" s="61">
        <v>0</v>
      </c>
      <c r="P32" s="62">
        <v>300</v>
      </c>
      <c r="Q32" s="59">
        <v>0</v>
      </c>
      <c r="R32" s="60">
        <v>300</v>
      </c>
      <c r="S32" s="61">
        <v>0</v>
      </c>
      <c r="T32" s="60">
        <v>300</v>
      </c>
      <c r="U32" s="61">
        <v>0</v>
      </c>
      <c r="V32" s="60">
        <v>425</v>
      </c>
      <c r="W32" s="61">
        <v>20</v>
      </c>
      <c r="X32" s="60">
        <v>425</v>
      </c>
      <c r="Y32" s="61">
        <v>153</v>
      </c>
      <c r="Z32" s="37">
        <f t="shared" si="6"/>
        <v>3850</v>
      </c>
      <c r="AA32" s="66">
        <f t="shared" si="7"/>
        <v>173</v>
      </c>
    </row>
    <row r="33" spans="1:27" s="58" customFormat="1" ht="18" customHeight="1" x14ac:dyDescent="0.25">
      <c r="A33" s="57" t="s">
        <v>41</v>
      </c>
      <c r="B33" s="60">
        <v>0</v>
      </c>
      <c r="C33" s="61">
        <v>0</v>
      </c>
      <c r="D33" s="62">
        <v>0</v>
      </c>
      <c r="E33" s="59">
        <v>0</v>
      </c>
      <c r="F33" s="60">
        <v>0</v>
      </c>
      <c r="G33" s="61">
        <v>0</v>
      </c>
      <c r="H33" s="62">
        <v>0</v>
      </c>
      <c r="I33" s="59">
        <v>0</v>
      </c>
      <c r="J33" s="60">
        <v>0</v>
      </c>
      <c r="K33" s="61">
        <v>0</v>
      </c>
      <c r="L33" s="62">
        <v>0</v>
      </c>
      <c r="M33" s="59">
        <v>0</v>
      </c>
      <c r="N33" s="60">
        <v>0</v>
      </c>
      <c r="O33" s="61">
        <v>0</v>
      </c>
      <c r="P33" s="62">
        <v>0</v>
      </c>
      <c r="Q33" s="59">
        <v>0</v>
      </c>
      <c r="R33" s="60">
        <v>0</v>
      </c>
      <c r="S33" s="61">
        <v>0</v>
      </c>
      <c r="T33" s="60">
        <v>0</v>
      </c>
      <c r="U33" s="61">
        <v>0</v>
      </c>
      <c r="V33" s="60">
        <v>40</v>
      </c>
      <c r="W33" s="61">
        <v>0</v>
      </c>
      <c r="X33" s="60">
        <v>40</v>
      </c>
      <c r="Y33" s="61">
        <v>0</v>
      </c>
      <c r="Z33" s="37">
        <f t="shared" si="6"/>
        <v>80</v>
      </c>
      <c r="AA33" s="66">
        <f t="shared" si="7"/>
        <v>0</v>
      </c>
    </row>
    <row r="34" spans="1:27" s="58" customFormat="1" ht="18" customHeight="1" x14ac:dyDescent="0.25">
      <c r="A34" s="57" t="s">
        <v>42</v>
      </c>
      <c r="B34" s="60">
        <v>0</v>
      </c>
      <c r="C34" s="61">
        <v>0</v>
      </c>
      <c r="D34" s="62">
        <v>0</v>
      </c>
      <c r="E34" s="59">
        <v>0</v>
      </c>
      <c r="F34" s="60">
        <v>0</v>
      </c>
      <c r="G34" s="61">
        <v>0</v>
      </c>
      <c r="H34" s="62">
        <v>0</v>
      </c>
      <c r="I34" s="59">
        <v>0</v>
      </c>
      <c r="J34" s="60">
        <v>0</v>
      </c>
      <c r="K34" s="61">
        <v>0</v>
      </c>
      <c r="L34" s="62">
        <v>0</v>
      </c>
      <c r="M34" s="59">
        <v>0</v>
      </c>
      <c r="N34" s="60">
        <v>0</v>
      </c>
      <c r="O34" s="61">
        <v>0</v>
      </c>
      <c r="P34" s="62">
        <v>0</v>
      </c>
      <c r="Q34" s="59">
        <v>0</v>
      </c>
      <c r="R34" s="60">
        <v>0</v>
      </c>
      <c r="S34" s="61">
        <v>0</v>
      </c>
      <c r="T34" s="60">
        <v>0</v>
      </c>
      <c r="U34" s="61">
        <v>0</v>
      </c>
      <c r="V34" s="60">
        <v>40</v>
      </c>
      <c r="W34" s="61">
        <v>0</v>
      </c>
      <c r="X34" s="60">
        <v>40</v>
      </c>
      <c r="Y34" s="61">
        <v>0</v>
      </c>
      <c r="Z34" s="37">
        <f t="shared" si="6"/>
        <v>80</v>
      </c>
      <c r="AA34" s="66">
        <f t="shared" si="7"/>
        <v>0</v>
      </c>
    </row>
    <row r="35" spans="1:27" s="58" customFormat="1" ht="18" customHeight="1" x14ac:dyDescent="0.25">
      <c r="A35" s="57" t="s">
        <v>33</v>
      </c>
      <c r="B35" s="60">
        <v>0</v>
      </c>
      <c r="C35" s="61">
        <v>0</v>
      </c>
      <c r="D35" s="62">
        <v>0</v>
      </c>
      <c r="E35" s="59">
        <v>0</v>
      </c>
      <c r="F35" s="60">
        <v>0</v>
      </c>
      <c r="G35" s="61">
        <v>0</v>
      </c>
      <c r="H35" s="62">
        <v>0</v>
      </c>
      <c r="I35" s="59">
        <v>0</v>
      </c>
      <c r="J35" s="60">
        <v>0</v>
      </c>
      <c r="K35" s="61">
        <v>0</v>
      </c>
      <c r="L35" s="62">
        <v>0</v>
      </c>
      <c r="M35" s="59">
        <v>0</v>
      </c>
      <c r="N35" s="60">
        <v>0</v>
      </c>
      <c r="O35" s="61">
        <v>0</v>
      </c>
      <c r="P35" s="62">
        <v>1320</v>
      </c>
      <c r="Q35" s="59">
        <v>492</v>
      </c>
      <c r="R35" s="60">
        <v>1320</v>
      </c>
      <c r="S35" s="61">
        <v>659</v>
      </c>
      <c r="T35" s="60">
        <v>1320</v>
      </c>
      <c r="U35" s="61">
        <v>727</v>
      </c>
      <c r="V35" s="60">
        <v>1320</v>
      </c>
      <c r="W35" s="61">
        <v>749</v>
      </c>
      <c r="X35" s="60">
        <v>1320</v>
      </c>
      <c r="Y35" s="61">
        <v>569</v>
      </c>
      <c r="Z35" s="37">
        <f t="shared" si="6"/>
        <v>6600</v>
      </c>
      <c r="AA35" s="66">
        <f t="shared" si="7"/>
        <v>3196</v>
      </c>
    </row>
    <row r="36" spans="1:27" s="58" customFormat="1" ht="18" customHeight="1" x14ac:dyDescent="0.25">
      <c r="A36" s="57" t="s">
        <v>34</v>
      </c>
      <c r="B36" s="60">
        <v>0</v>
      </c>
      <c r="C36" s="61">
        <v>0</v>
      </c>
      <c r="D36" s="62">
        <v>0</v>
      </c>
      <c r="E36" s="59">
        <v>0</v>
      </c>
      <c r="F36" s="60">
        <v>0</v>
      </c>
      <c r="G36" s="61">
        <v>0</v>
      </c>
      <c r="H36" s="62">
        <v>0</v>
      </c>
      <c r="I36" s="59">
        <v>0</v>
      </c>
      <c r="J36" s="60">
        <v>0</v>
      </c>
      <c r="K36" s="61">
        <v>0</v>
      </c>
      <c r="L36" s="62">
        <v>0</v>
      </c>
      <c r="M36" s="59">
        <v>0</v>
      </c>
      <c r="N36" s="60">
        <v>0</v>
      </c>
      <c r="O36" s="61">
        <v>0</v>
      </c>
      <c r="P36" s="62">
        <v>10</v>
      </c>
      <c r="Q36" s="59">
        <v>0</v>
      </c>
      <c r="R36" s="60">
        <v>10</v>
      </c>
      <c r="S36" s="61">
        <v>0</v>
      </c>
      <c r="T36" s="60">
        <v>10</v>
      </c>
      <c r="U36" s="61">
        <v>0</v>
      </c>
      <c r="V36" s="60">
        <v>10</v>
      </c>
      <c r="W36" s="61">
        <v>3</v>
      </c>
      <c r="X36" s="60">
        <v>10</v>
      </c>
      <c r="Y36" s="61">
        <v>0</v>
      </c>
      <c r="Z36" s="37">
        <f t="shared" si="6"/>
        <v>50</v>
      </c>
      <c r="AA36" s="66">
        <f t="shared" si="7"/>
        <v>3</v>
      </c>
    </row>
    <row r="37" spans="1:27" s="58" customFormat="1" ht="18" customHeight="1" x14ac:dyDescent="0.25">
      <c r="A37" s="57" t="s">
        <v>35</v>
      </c>
      <c r="B37" s="60">
        <v>0</v>
      </c>
      <c r="C37" s="61">
        <v>0</v>
      </c>
      <c r="D37" s="62">
        <v>0</v>
      </c>
      <c r="E37" s="59">
        <v>0</v>
      </c>
      <c r="F37" s="60">
        <v>0</v>
      </c>
      <c r="G37" s="61">
        <v>0</v>
      </c>
      <c r="H37" s="62">
        <v>0</v>
      </c>
      <c r="I37" s="59">
        <v>0</v>
      </c>
      <c r="J37" s="60">
        <v>0</v>
      </c>
      <c r="K37" s="61">
        <v>0</v>
      </c>
      <c r="L37" s="62">
        <v>0</v>
      </c>
      <c r="M37" s="59">
        <v>0</v>
      </c>
      <c r="N37" s="60">
        <v>0</v>
      </c>
      <c r="O37" s="61">
        <v>9</v>
      </c>
      <c r="P37" s="62">
        <v>38</v>
      </c>
      <c r="Q37" s="59">
        <v>28</v>
      </c>
      <c r="R37" s="60">
        <v>38</v>
      </c>
      <c r="S37" s="61">
        <v>63</v>
      </c>
      <c r="T37" s="60">
        <v>38</v>
      </c>
      <c r="U37" s="61">
        <f>105+37</f>
        <v>142</v>
      </c>
      <c r="V37" s="60">
        <v>38</v>
      </c>
      <c r="W37" s="61">
        <v>143</v>
      </c>
      <c r="X37" s="60">
        <v>38</v>
      </c>
      <c r="Y37" s="61">
        <v>98</v>
      </c>
      <c r="Z37" s="37">
        <f t="shared" si="6"/>
        <v>190</v>
      </c>
      <c r="AA37" s="66">
        <f t="shared" si="7"/>
        <v>483</v>
      </c>
    </row>
    <row r="38" spans="1:27" s="58" customFormat="1" ht="18" customHeight="1" x14ac:dyDescent="0.25">
      <c r="A38" s="57" t="s">
        <v>36</v>
      </c>
      <c r="B38" s="60">
        <v>0</v>
      </c>
      <c r="C38" s="61">
        <v>0</v>
      </c>
      <c r="D38" s="62">
        <v>0</v>
      </c>
      <c r="E38" s="59">
        <v>0</v>
      </c>
      <c r="F38" s="60">
        <v>0</v>
      </c>
      <c r="G38" s="61">
        <v>0</v>
      </c>
      <c r="H38" s="62">
        <v>0</v>
      </c>
      <c r="I38" s="59">
        <v>0</v>
      </c>
      <c r="J38" s="60">
        <v>0</v>
      </c>
      <c r="K38" s="61">
        <v>0</v>
      </c>
      <c r="L38" s="62">
        <v>0</v>
      </c>
      <c r="M38" s="59">
        <v>0</v>
      </c>
      <c r="N38" s="60">
        <v>0</v>
      </c>
      <c r="O38" s="61">
        <v>0</v>
      </c>
      <c r="P38" s="62">
        <v>2</v>
      </c>
      <c r="Q38" s="59">
        <v>0</v>
      </c>
      <c r="R38" s="60">
        <v>1</v>
      </c>
      <c r="S38" s="61">
        <v>0</v>
      </c>
      <c r="T38" s="60">
        <v>1</v>
      </c>
      <c r="U38" s="61">
        <v>0</v>
      </c>
      <c r="V38" s="60">
        <v>1</v>
      </c>
      <c r="W38" s="61">
        <v>0</v>
      </c>
      <c r="X38" s="60">
        <v>1</v>
      </c>
      <c r="Y38" s="61">
        <v>0</v>
      </c>
      <c r="Z38" s="37">
        <f t="shared" si="6"/>
        <v>6</v>
      </c>
      <c r="AA38" s="66">
        <f t="shared" si="7"/>
        <v>0</v>
      </c>
    </row>
    <row r="39" spans="1:27" s="58" customFormat="1" ht="18" customHeight="1" x14ac:dyDescent="0.25">
      <c r="A39" s="57" t="s">
        <v>23</v>
      </c>
      <c r="B39" s="60">
        <v>1000</v>
      </c>
      <c r="C39" s="77">
        <v>0</v>
      </c>
      <c r="D39" s="62">
        <v>1000</v>
      </c>
      <c r="E39" s="59">
        <v>0</v>
      </c>
      <c r="F39" s="60">
        <v>1000</v>
      </c>
      <c r="G39" s="61">
        <v>0</v>
      </c>
      <c r="H39" s="62">
        <v>1000</v>
      </c>
      <c r="I39" s="59">
        <v>0</v>
      </c>
      <c r="J39" s="60">
        <v>1000</v>
      </c>
      <c r="K39" s="61">
        <v>0</v>
      </c>
      <c r="L39" s="62">
        <v>1000</v>
      </c>
      <c r="M39" s="59">
        <v>0</v>
      </c>
      <c r="N39" s="60">
        <v>1000</v>
      </c>
      <c r="O39" s="61">
        <v>0</v>
      </c>
      <c r="P39" s="62">
        <v>1000</v>
      </c>
      <c r="Q39" s="59">
        <v>0</v>
      </c>
      <c r="R39" s="60">
        <v>1000</v>
      </c>
      <c r="S39" s="61">
        <v>0</v>
      </c>
      <c r="T39" s="60">
        <v>1000</v>
      </c>
      <c r="U39" s="61">
        <v>0</v>
      </c>
      <c r="V39" s="60">
        <v>1000</v>
      </c>
      <c r="W39" s="61">
        <v>0</v>
      </c>
      <c r="X39" s="60">
        <v>1000</v>
      </c>
      <c r="Y39" s="61">
        <v>0</v>
      </c>
      <c r="Z39" s="37">
        <f t="shared" si="6"/>
        <v>12000</v>
      </c>
      <c r="AA39" s="66">
        <f t="shared" si="7"/>
        <v>0</v>
      </c>
    </row>
    <row r="40" spans="1:27" s="58" customFormat="1" ht="18" customHeight="1" x14ac:dyDescent="0.25">
      <c r="A40" s="57" t="s">
        <v>27</v>
      </c>
      <c r="B40" s="60">
        <v>500</v>
      </c>
      <c r="C40" s="61">
        <v>0</v>
      </c>
      <c r="D40" s="62">
        <v>500</v>
      </c>
      <c r="E40" s="59">
        <v>0</v>
      </c>
      <c r="F40" s="60">
        <v>500</v>
      </c>
      <c r="G40" s="61">
        <v>0</v>
      </c>
      <c r="H40" s="62">
        <v>500</v>
      </c>
      <c r="I40" s="59">
        <v>0</v>
      </c>
      <c r="J40" s="60">
        <v>500</v>
      </c>
      <c r="K40" s="61">
        <v>180</v>
      </c>
      <c r="L40" s="62">
        <v>500</v>
      </c>
      <c r="M40" s="59">
        <v>794</v>
      </c>
      <c r="N40" s="60">
        <v>500</v>
      </c>
      <c r="O40" s="61">
        <v>603</v>
      </c>
      <c r="P40" s="62">
        <v>552</v>
      </c>
      <c r="Q40" s="59">
        <v>707</v>
      </c>
      <c r="R40" s="60">
        <v>552</v>
      </c>
      <c r="S40" s="61">
        <v>576</v>
      </c>
      <c r="T40" s="60">
        <v>552</v>
      </c>
      <c r="U40" s="61">
        <v>776</v>
      </c>
      <c r="V40" s="60">
        <v>552</v>
      </c>
      <c r="W40" s="61">
        <v>500</v>
      </c>
      <c r="X40" s="60">
        <v>552</v>
      </c>
      <c r="Y40" s="61">
        <v>622</v>
      </c>
      <c r="Z40" s="37">
        <f t="shared" si="6"/>
        <v>6260</v>
      </c>
      <c r="AA40" s="66">
        <f t="shared" si="7"/>
        <v>4758</v>
      </c>
    </row>
    <row r="41" spans="1:27" s="58" customFormat="1" ht="18" customHeight="1" x14ac:dyDescent="0.25">
      <c r="A41" s="57" t="s">
        <v>37</v>
      </c>
      <c r="B41" s="60">
        <v>0</v>
      </c>
      <c r="C41" s="61">
        <v>0</v>
      </c>
      <c r="D41" s="62">
        <v>0</v>
      </c>
      <c r="E41" s="59">
        <v>0</v>
      </c>
      <c r="F41" s="60">
        <v>0</v>
      </c>
      <c r="G41" s="61">
        <v>0</v>
      </c>
      <c r="H41" s="62">
        <v>0</v>
      </c>
      <c r="I41" s="59">
        <v>0</v>
      </c>
      <c r="J41" s="60">
        <v>0</v>
      </c>
      <c r="K41" s="61">
        <v>0</v>
      </c>
      <c r="L41" s="62">
        <v>0</v>
      </c>
      <c r="M41" s="59">
        <v>0</v>
      </c>
      <c r="N41" s="60">
        <v>0</v>
      </c>
      <c r="O41" s="61">
        <v>0</v>
      </c>
      <c r="P41" s="62">
        <v>19</v>
      </c>
      <c r="Q41" s="59">
        <v>43</v>
      </c>
      <c r="R41" s="60">
        <v>20</v>
      </c>
      <c r="S41" s="61">
        <v>42</v>
      </c>
      <c r="T41" s="60">
        <v>20</v>
      </c>
      <c r="U41" s="61">
        <v>108</v>
      </c>
      <c r="V41" s="60">
        <v>20</v>
      </c>
      <c r="W41" s="61">
        <v>122</v>
      </c>
      <c r="X41" s="60">
        <v>21</v>
      </c>
      <c r="Y41" s="61">
        <v>66</v>
      </c>
      <c r="Z41" s="37">
        <f t="shared" si="6"/>
        <v>100</v>
      </c>
      <c r="AA41" s="66">
        <f t="shared" si="7"/>
        <v>381</v>
      </c>
    </row>
    <row r="42" spans="1:27" ht="18" customHeight="1" x14ac:dyDescent="0.25">
      <c r="A42" s="11" t="s">
        <v>43</v>
      </c>
      <c r="B42" s="37">
        <v>0</v>
      </c>
      <c r="C42" s="51">
        <v>0</v>
      </c>
      <c r="D42" s="13">
        <v>0</v>
      </c>
      <c r="E42" s="49">
        <v>0</v>
      </c>
      <c r="F42" s="37">
        <v>0</v>
      </c>
      <c r="G42" s="51">
        <v>0</v>
      </c>
      <c r="H42" s="13">
        <v>0</v>
      </c>
      <c r="I42" s="49">
        <v>0</v>
      </c>
      <c r="J42" s="37">
        <v>0</v>
      </c>
      <c r="K42" s="51">
        <v>0</v>
      </c>
      <c r="L42" s="13">
        <v>0</v>
      </c>
      <c r="M42" s="49">
        <v>0</v>
      </c>
      <c r="N42" s="37">
        <v>0</v>
      </c>
      <c r="O42" s="51">
        <v>0</v>
      </c>
      <c r="P42" s="13">
        <v>0</v>
      </c>
      <c r="Q42" s="49">
        <v>0</v>
      </c>
      <c r="R42" s="37">
        <v>0</v>
      </c>
      <c r="S42" s="51">
        <v>0</v>
      </c>
      <c r="T42" s="37">
        <v>0</v>
      </c>
      <c r="U42" s="51">
        <v>0</v>
      </c>
      <c r="V42" s="37">
        <v>15</v>
      </c>
      <c r="W42" s="51">
        <v>6</v>
      </c>
      <c r="X42" s="37">
        <v>15</v>
      </c>
      <c r="Y42" s="51">
        <v>110</v>
      </c>
      <c r="Z42" s="37">
        <f t="shared" si="6"/>
        <v>30</v>
      </c>
      <c r="AA42" s="66">
        <f t="shared" si="7"/>
        <v>116</v>
      </c>
    </row>
    <row r="43" spans="1:27" ht="18" customHeight="1" x14ac:dyDescent="0.25">
      <c r="A43" s="11" t="s">
        <v>28</v>
      </c>
      <c r="B43" s="37">
        <v>0</v>
      </c>
      <c r="C43" s="51">
        <v>0</v>
      </c>
      <c r="D43" s="13">
        <v>0</v>
      </c>
      <c r="E43" s="49">
        <v>0</v>
      </c>
      <c r="F43" s="37">
        <v>0</v>
      </c>
      <c r="G43" s="51">
        <v>0</v>
      </c>
      <c r="H43" s="13">
        <v>0</v>
      </c>
      <c r="I43" s="49">
        <v>0</v>
      </c>
      <c r="J43" s="37">
        <v>0</v>
      </c>
      <c r="K43" s="51">
        <v>0</v>
      </c>
      <c r="L43" s="13">
        <v>0</v>
      </c>
      <c r="M43" s="49">
        <v>0</v>
      </c>
      <c r="N43" s="55">
        <v>0</v>
      </c>
      <c r="O43" s="56">
        <v>0</v>
      </c>
      <c r="P43" s="17">
        <v>60</v>
      </c>
      <c r="Q43" s="54">
        <v>38</v>
      </c>
      <c r="R43" s="55">
        <v>60</v>
      </c>
      <c r="S43" s="56">
        <v>40</v>
      </c>
      <c r="T43" s="55">
        <v>60</v>
      </c>
      <c r="U43" s="56">
        <v>46</v>
      </c>
      <c r="V43" s="55">
        <v>60</v>
      </c>
      <c r="W43" s="56">
        <v>48</v>
      </c>
      <c r="X43" s="55">
        <v>60</v>
      </c>
      <c r="Y43" s="56">
        <v>25</v>
      </c>
      <c r="Z43" s="37">
        <f t="shared" si="6"/>
        <v>300</v>
      </c>
      <c r="AA43" s="66">
        <f t="shared" si="7"/>
        <v>197</v>
      </c>
    </row>
    <row r="44" spans="1:27" ht="18" customHeight="1" thickBot="1" x14ac:dyDescent="0.3">
      <c r="A44" s="19" t="s">
        <v>24</v>
      </c>
      <c r="B44" s="71">
        <f t="shared" ref="B44:M44" si="8">SUM(B25:B43)</f>
        <v>3020</v>
      </c>
      <c r="C44" s="72">
        <f t="shared" si="8"/>
        <v>586</v>
      </c>
      <c r="D44" s="74">
        <f t="shared" si="8"/>
        <v>3020</v>
      </c>
      <c r="E44" s="70">
        <f t="shared" si="8"/>
        <v>622</v>
      </c>
      <c r="F44" s="71">
        <f t="shared" si="8"/>
        <v>3020</v>
      </c>
      <c r="G44" s="72">
        <f t="shared" si="8"/>
        <v>738</v>
      </c>
      <c r="H44" s="74">
        <f t="shared" si="8"/>
        <v>3020</v>
      </c>
      <c r="I44" s="70">
        <f t="shared" si="8"/>
        <v>820</v>
      </c>
      <c r="J44" s="71">
        <f t="shared" si="8"/>
        <v>3020</v>
      </c>
      <c r="K44" s="72">
        <f t="shared" si="8"/>
        <v>1056</v>
      </c>
      <c r="L44" s="74">
        <f t="shared" si="8"/>
        <v>3020</v>
      </c>
      <c r="M44" s="70">
        <f t="shared" si="8"/>
        <v>1865</v>
      </c>
      <c r="N44" s="71">
        <f t="shared" ref="N44:AA44" si="9">SUM(N25:N43)</f>
        <v>3020</v>
      </c>
      <c r="O44" s="72">
        <f t="shared" si="9"/>
        <v>1657</v>
      </c>
      <c r="P44" s="74">
        <f t="shared" si="9"/>
        <v>5297</v>
      </c>
      <c r="Q44" s="70">
        <f t="shared" si="9"/>
        <v>4524</v>
      </c>
      <c r="R44" s="71">
        <f t="shared" si="9"/>
        <v>5298</v>
      </c>
      <c r="S44" s="72">
        <f t="shared" si="9"/>
        <v>3146</v>
      </c>
      <c r="T44" s="71">
        <f t="shared" si="9"/>
        <v>5298</v>
      </c>
      <c r="U44" s="72">
        <f t="shared" si="9"/>
        <v>4930</v>
      </c>
      <c r="V44" s="71">
        <f t="shared" si="9"/>
        <v>5598</v>
      </c>
      <c r="W44" s="72">
        <f t="shared" si="9"/>
        <v>3841</v>
      </c>
      <c r="X44" s="71">
        <f t="shared" si="9"/>
        <v>5600</v>
      </c>
      <c r="Y44" s="72">
        <f t="shared" si="9"/>
        <v>2807</v>
      </c>
      <c r="Z44" s="71">
        <f t="shared" si="9"/>
        <v>48231</v>
      </c>
      <c r="AA44" s="72">
        <f t="shared" si="9"/>
        <v>26592</v>
      </c>
    </row>
    <row r="45" spans="1:27" ht="18" customHeight="1" x14ac:dyDescent="0.25">
      <c r="A45" s="95" t="s">
        <v>50</v>
      </c>
      <c r="B45" s="4"/>
      <c r="C45" s="2"/>
      <c r="D45" s="30"/>
      <c r="E45" s="31"/>
      <c r="F45" s="4"/>
      <c r="G45" s="4"/>
      <c r="H45" s="30"/>
      <c r="I45" s="31"/>
      <c r="J45" s="4"/>
      <c r="K45" s="4"/>
      <c r="L45" s="30"/>
      <c r="M45" s="31"/>
      <c r="N45" s="4"/>
      <c r="O45" s="4"/>
      <c r="P45" s="30"/>
      <c r="Q45" s="31"/>
      <c r="R45" s="4"/>
      <c r="S45" s="4"/>
      <c r="T45" s="30"/>
      <c r="U45" s="31"/>
      <c r="V45" s="4"/>
      <c r="W45" s="4"/>
      <c r="X45" s="30"/>
      <c r="Y45" s="31"/>
      <c r="Z45" s="4"/>
      <c r="AA45" s="4"/>
    </row>
    <row r="46" spans="1:27" ht="18" customHeight="1" x14ac:dyDescent="0.25">
      <c r="A46" s="2" t="s">
        <v>38</v>
      </c>
    </row>
    <row r="47" spans="1:27" ht="18" customHeight="1" x14ac:dyDescent="0.25">
      <c r="A47" s="2" t="s">
        <v>51</v>
      </c>
    </row>
  </sheetData>
  <sortState xmlns:xlrd2="http://schemas.microsoft.com/office/spreadsheetml/2017/richdata2" ref="A25:AA43">
    <sortCondition ref="A25:A43"/>
  </sortState>
  <mergeCells count="54">
    <mergeCell ref="A1:AA1"/>
    <mergeCell ref="A2:AA2"/>
    <mergeCell ref="B5:C5"/>
    <mergeCell ref="D5:E5"/>
    <mergeCell ref="F5:G5"/>
    <mergeCell ref="H5:I5"/>
    <mergeCell ref="J5:K5"/>
    <mergeCell ref="L5:M5"/>
    <mergeCell ref="N5:O5"/>
    <mergeCell ref="P5:Q5"/>
    <mergeCell ref="X5:Y5"/>
    <mergeCell ref="Z5:AA5"/>
    <mergeCell ref="B13:C13"/>
    <mergeCell ref="D13:E13"/>
    <mergeCell ref="F13:G13"/>
    <mergeCell ref="H13:I13"/>
    <mergeCell ref="J13:K13"/>
    <mergeCell ref="T13:U13"/>
    <mergeCell ref="V13:W13"/>
    <mergeCell ref="R5:S5"/>
    <mergeCell ref="T5:U5"/>
    <mergeCell ref="V5:W5"/>
    <mergeCell ref="Z18:AA18"/>
    <mergeCell ref="X13:Y13"/>
    <mergeCell ref="Z13:AA13"/>
    <mergeCell ref="B18:C18"/>
    <mergeCell ref="D18:E18"/>
    <mergeCell ref="F18:G18"/>
    <mergeCell ref="H18:I18"/>
    <mergeCell ref="J18:K18"/>
    <mergeCell ref="L18:M18"/>
    <mergeCell ref="N18:O18"/>
    <mergeCell ref="P18:Q18"/>
    <mergeCell ref="L13:M13"/>
    <mergeCell ref="N13:O13"/>
    <mergeCell ref="P13:Q13"/>
    <mergeCell ref="R13:S13"/>
    <mergeCell ref="L23:M23"/>
    <mergeCell ref="R18:S18"/>
    <mergeCell ref="T18:U18"/>
    <mergeCell ref="V18:W18"/>
    <mergeCell ref="X18:Y18"/>
    <mergeCell ref="B23:C23"/>
    <mergeCell ref="D23:E23"/>
    <mergeCell ref="F23:G23"/>
    <mergeCell ref="H23:I23"/>
    <mergeCell ref="J23:K23"/>
    <mergeCell ref="Z23:AA23"/>
    <mergeCell ref="N23:O23"/>
    <mergeCell ref="P23:Q23"/>
    <mergeCell ref="R23:S23"/>
    <mergeCell ref="T23:U23"/>
    <mergeCell ref="V23:W23"/>
    <mergeCell ref="X23:Y23"/>
  </mergeCells>
  <conditionalFormatting sqref="D45:D65496 X45:X65496 T45:T65496 P45:P65496 L45:L65496 H45:H65496 D12 H12 X12 L12 T12 P12 L17 H17 D17 D22 X22 H22 T22 L22 P22 H1:H4 L1:L4 P1:P4 X1:X4 T1:T4 D1:D4">
    <cfRule type="cellIs" dxfId="1" priority="50" stopIfTrue="1" operator="lessThan">
      <formula>0</formula>
    </cfRule>
  </conditionalFormatting>
  <conditionalFormatting sqref="D45:D65496 X45:X65496 T45:T65496 P45:P65496 L45:L65496 H45:H65496 D12 H12 X12 L12 T12 P12 L17 H17 D17 D22 X22 H22 T22 L22 P22 H1:H4 L1:L4 P1:P4 X1:X4 T1:T4 D1:D4">
    <cfRule type="cellIs" dxfId="0" priority="51" stopIfTrue="1" operator="greaterThanOrEqual">
      <formula>0</formula>
    </cfRule>
  </conditionalFormatting>
  <pageMargins left="0.511811024" right="0.511811024" top="0.78740157499999996" bottom="0.78740157499999996" header="0.31496062000000002" footer="0.31496062000000002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Cunha Fonseca</dc:creator>
  <cp:keywords/>
  <dc:description/>
  <cp:lastModifiedBy>Andrea Fogaça de Almeida</cp:lastModifiedBy>
  <cp:revision/>
  <cp:lastPrinted>2020-02-17T12:20:15Z</cp:lastPrinted>
  <dcterms:created xsi:type="dcterms:W3CDTF">2018-06-11T18:27:08Z</dcterms:created>
  <dcterms:modified xsi:type="dcterms:W3CDTF">2020-05-17T12:45:13Z</dcterms:modified>
  <cp:category/>
  <cp:contentStatus/>
</cp:coreProperties>
</file>